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8_{5402FDCE-1FD2-4052-8BFB-9566643B6B47}" xr6:coauthVersionLast="36" xr6:coauthVersionMax="36" xr10:uidLastSave="{00000000-0000-0000-0000-000000000000}"/>
  <bookViews>
    <workbookView xWindow="0" yWindow="1800" windowWidth="21600" windowHeight="8160" tabRatio="843" firstSheet="3" activeTab="6" xr2:uid="{54AB9236-4E3F-4110-AF48-BDD6ADAC8624}"/>
  </bookViews>
  <sheets>
    <sheet name="JESS MECO" sheetId="5" state="hidden" r:id="rId1"/>
    <sheet name="JESS NANT" sheetId="12" state="hidden" r:id="rId2"/>
    <sheet name="JESS KedNE" sheetId="6" state="hidden" r:id="rId3"/>
    <sheet name="Glossary" sheetId="16" r:id="rId4"/>
    <sheet name="NECO-ELECTRIC Bennett" sheetId="30" state="hidden" r:id="rId5"/>
    <sheet name="NECO-GAS Bennett" sheetId="31" state="hidden" r:id="rId6"/>
    <sheet name="NECO-ELECTRIC" sheetId="11" r:id="rId7"/>
    <sheet name="NECO-GAS" sheetId="27" r:id="rId8"/>
    <sheet name="CSS WK pvt" sheetId="18" state="hidden" r:id="rId9"/>
    <sheet name="KwH USE pvt" sheetId="25" state="hidden" r:id="rId10"/>
    <sheet name="ESCO pvt" sheetId="23" state="hidden" r:id="rId11"/>
    <sheet name="CSS HIST pivot" sheetId="7" state="hidden" r:id="rId12"/>
    <sheet name="Rates" sheetId="29" state="hidden" r:id="rId13"/>
  </sheets>
  <definedNames>
    <definedName name="Narr_Elect_County_Data_by_Month" localSheetId="4">#REF!</definedName>
    <definedName name="Narr_Elect_County_Data_by_Month" localSheetId="5">#REF!</definedName>
    <definedName name="Narr_Elect_County_Data_by_Month">#REF!</definedName>
    <definedName name="_xlnm.Print_Area" localSheetId="6">'NECO-ELECTRIC'!$B$2:$AI$159</definedName>
    <definedName name="_xlnm.Print_Area" localSheetId="7">'NECO-GAS'!$B$2:$AI$159</definedName>
    <definedName name="zKEDLI_CalYr_2017_Revenue_by_Month" localSheetId="4">#REF!</definedName>
    <definedName name="zKEDLI_CalYr_2017_Revenue_by_Month" localSheetId="5">#REF!</definedName>
    <definedName name="zKEDLI_CalYr_2017_Revenue_by_Month">#REF!</definedName>
  </definedNames>
  <calcPr calcId="191029"/>
  <pivotCaches>
    <pivotCache cacheId="0" r:id="rId14"/>
    <pivotCache cacheId="2" r:id="rId15"/>
    <pivotCache cacheId="3" r:id="rId16"/>
    <pivotCache cacheId="9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5" i="27" l="1"/>
  <c r="R154" i="27"/>
  <c r="R153" i="27"/>
  <c r="R152" i="27"/>
  <c r="R151" i="27"/>
  <c r="R150" i="27"/>
  <c r="AF8" i="27"/>
  <c r="AF8" i="11"/>
  <c r="Y8" i="11"/>
  <c r="R155" i="11"/>
  <c r="R154" i="11"/>
  <c r="R153" i="11"/>
  <c r="R152" i="11"/>
  <c r="R151" i="11"/>
  <c r="R150" i="11"/>
  <c r="H165" i="18"/>
  <c r="G165" i="18"/>
  <c r="F165" i="18"/>
  <c r="Y8" i="27" l="1"/>
  <c r="X78" i="27"/>
  <c r="X77" i="27"/>
  <c r="X76" i="27"/>
  <c r="X75" i="27"/>
  <c r="X74" i="27"/>
  <c r="X73" i="27"/>
  <c r="Q78" i="27"/>
  <c r="AE77" i="11"/>
  <c r="AE76" i="11"/>
  <c r="AE75" i="11"/>
  <c r="AE74" i="11"/>
  <c r="AE73" i="11"/>
  <c r="AE78" i="11" s="1"/>
  <c r="X77" i="11"/>
  <c r="X76" i="11"/>
  <c r="X75" i="11"/>
  <c r="X74" i="11"/>
  <c r="X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D77" i="11"/>
  <c r="AD76" i="11"/>
  <c r="AD75" i="11"/>
  <c r="AD74" i="11"/>
  <c r="AD73" i="11"/>
  <c r="W78" i="27"/>
  <c r="W77" i="27"/>
  <c r="W76" i="27"/>
  <c r="W75" i="27"/>
  <c r="W74" i="27"/>
  <c r="W73" i="27"/>
  <c r="AE77" i="27"/>
  <c r="AE76" i="27"/>
  <c r="AE75" i="27"/>
  <c r="AE74" i="27"/>
  <c r="AE73" i="27"/>
  <c r="AD77" i="27"/>
  <c r="AD76" i="27"/>
  <c r="AD75" i="27"/>
  <c r="AD74" i="27"/>
  <c r="AD73" i="27"/>
  <c r="AD78" i="27" s="1"/>
  <c r="Q85" i="27"/>
  <c r="P85" i="27"/>
  <c r="P78" i="27"/>
  <c r="W77" i="11"/>
  <c r="W76" i="11"/>
  <c r="W75" i="11"/>
  <c r="W74" i="11"/>
  <c r="W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D78" i="11" l="1"/>
  <c r="AE78" i="27"/>
  <c r="Q113" i="27"/>
  <c r="Q106" i="27"/>
  <c r="Q99" i="27"/>
  <c r="Q113" i="11"/>
  <c r="Q106" i="11"/>
  <c r="Q99" i="11"/>
  <c r="AD155" i="27" l="1"/>
  <c r="AD154" i="27"/>
  <c r="AD153" i="27"/>
  <c r="AD152" i="27"/>
  <c r="AD151" i="27"/>
  <c r="AD150" i="27"/>
  <c r="AE147" i="27"/>
  <c r="AD147" i="27"/>
  <c r="AC147" i="27"/>
  <c r="AE146" i="27"/>
  <c r="AD146" i="27"/>
  <c r="AC146" i="27"/>
  <c r="AE145" i="27"/>
  <c r="AD145" i="27"/>
  <c r="AC145" i="27"/>
  <c r="AE144" i="27"/>
  <c r="AE148" i="27" s="1"/>
  <c r="AD144" i="27"/>
  <c r="AD148" i="27" s="1"/>
  <c r="AC144" i="27"/>
  <c r="AE143" i="27"/>
  <c r="AD143" i="27"/>
  <c r="AC143" i="27"/>
  <c r="AC148" i="27" s="1"/>
  <c r="AE140" i="27"/>
  <c r="AD140" i="27"/>
  <c r="AC140" i="27"/>
  <c r="AE139" i="27"/>
  <c r="AD139" i="27"/>
  <c r="AC139" i="27"/>
  <c r="AE138" i="27"/>
  <c r="AD138" i="27"/>
  <c r="AC138" i="27"/>
  <c r="AE137" i="27"/>
  <c r="AD137" i="27"/>
  <c r="AC137" i="27"/>
  <c r="AC141" i="27" s="1"/>
  <c r="AE136" i="27"/>
  <c r="AE141" i="27" s="1"/>
  <c r="AD136" i="27"/>
  <c r="AD141" i="27" s="1"/>
  <c r="AC136" i="27"/>
  <c r="AE133" i="27"/>
  <c r="AD133" i="27"/>
  <c r="AC133" i="27"/>
  <c r="AE132" i="27"/>
  <c r="AD132" i="27"/>
  <c r="AC132" i="27"/>
  <c r="AE131" i="27"/>
  <c r="AD131" i="27"/>
  <c r="AC131" i="27"/>
  <c r="AE130" i="27"/>
  <c r="AE134" i="27" s="1"/>
  <c r="AD130" i="27"/>
  <c r="AC130" i="27"/>
  <c r="AE129" i="27"/>
  <c r="AD129" i="27"/>
  <c r="AC129" i="27"/>
  <c r="AC134" i="27" s="1"/>
  <c r="AE126" i="27"/>
  <c r="AD126" i="27"/>
  <c r="AC126" i="27"/>
  <c r="AE125" i="27"/>
  <c r="AD125" i="27"/>
  <c r="AC125" i="27"/>
  <c r="AE124" i="27"/>
  <c r="AD124" i="27"/>
  <c r="AC124" i="27"/>
  <c r="AE123" i="27"/>
  <c r="AD123" i="27"/>
  <c r="AC123" i="27"/>
  <c r="AC127" i="27" s="1"/>
  <c r="AE122" i="27"/>
  <c r="AD122" i="27"/>
  <c r="AD127" i="27" s="1"/>
  <c r="AC122" i="27"/>
  <c r="AE119" i="27"/>
  <c r="AD119" i="27"/>
  <c r="AC119" i="27"/>
  <c r="AE118" i="27"/>
  <c r="AD118" i="27"/>
  <c r="AC118" i="27"/>
  <c r="AE117" i="27"/>
  <c r="AD117" i="27"/>
  <c r="AC117" i="27"/>
  <c r="AE116" i="27"/>
  <c r="AE120" i="27" s="1"/>
  <c r="AD116" i="27"/>
  <c r="AD120" i="27" s="1"/>
  <c r="AC116" i="27"/>
  <c r="AE115" i="27"/>
  <c r="AD115" i="27"/>
  <c r="AC115" i="27"/>
  <c r="AC120" i="27" s="1"/>
  <c r="AE112" i="27"/>
  <c r="AD112" i="27"/>
  <c r="AC112" i="27"/>
  <c r="AE111" i="27"/>
  <c r="AD111" i="27"/>
  <c r="AC111" i="27"/>
  <c r="AE110" i="27"/>
  <c r="AD110" i="27"/>
  <c r="AC110" i="27"/>
  <c r="AE109" i="27"/>
  <c r="AD109" i="27"/>
  <c r="AC109" i="27"/>
  <c r="AC113" i="27" s="1"/>
  <c r="AE108" i="27"/>
  <c r="AD108" i="27"/>
  <c r="AD113" i="27" s="1"/>
  <c r="AC108" i="27"/>
  <c r="AE105" i="27"/>
  <c r="AD105" i="27"/>
  <c r="AC105" i="27"/>
  <c r="AE104" i="27"/>
  <c r="AD104" i="27"/>
  <c r="AC104" i="27"/>
  <c r="AE103" i="27"/>
  <c r="AD103" i="27"/>
  <c r="AC103" i="27"/>
  <c r="AE102" i="27"/>
  <c r="AD102" i="27"/>
  <c r="AD106" i="27" s="1"/>
  <c r="AC102" i="27"/>
  <c r="AE101" i="27"/>
  <c r="AD101" i="27"/>
  <c r="AC101" i="27"/>
  <c r="AC106" i="27" s="1"/>
  <c r="AE98" i="27"/>
  <c r="AD98" i="27"/>
  <c r="AC98" i="27"/>
  <c r="AE97" i="27"/>
  <c r="AD97" i="27"/>
  <c r="AC97" i="27"/>
  <c r="AE96" i="27"/>
  <c r="AD96" i="27"/>
  <c r="AC96" i="27"/>
  <c r="AE95" i="27"/>
  <c r="AD95" i="27"/>
  <c r="AC95" i="27"/>
  <c r="AC99" i="27" s="1"/>
  <c r="AE94" i="27"/>
  <c r="AD94" i="27"/>
  <c r="AD99" i="27" s="1"/>
  <c r="AC94" i="27"/>
  <c r="AE84" i="27"/>
  <c r="AD84" i="27"/>
  <c r="AC84" i="27"/>
  <c r="AE83" i="27"/>
  <c r="AD83" i="27"/>
  <c r="AC83" i="27"/>
  <c r="AE82" i="27"/>
  <c r="AD82" i="27"/>
  <c r="AC82" i="27"/>
  <c r="AE81" i="27"/>
  <c r="AD81" i="27"/>
  <c r="AC81" i="27"/>
  <c r="AE80" i="27"/>
  <c r="AD80" i="27"/>
  <c r="AC80" i="27"/>
  <c r="AC85" i="27" s="1"/>
  <c r="AC77" i="27"/>
  <c r="AC76" i="27"/>
  <c r="AC75" i="27"/>
  <c r="AC74" i="27"/>
  <c r="AC73" i="27"/>
  <c r="AC78" i="27" s="1"/>
  <c r="AE70" i="27"/>
  <c r="AD70" i="27"/>
  <c r="AC70" i="27"/>
  <c r="AE69" i="27"/>
  <c r="AD69" i="27"/>
  <c r="AC69" i="27"/>
  <c r="AE68" i="27"/>
  <c r="AD68" i="27"/>
  <c r="AC68" i="27"/>
  <c r="AE67" i="27"/>
  <c r="AE71" i="27" s="1"/>
  <c r="AD67" i="27"/>
  <c r="AD71" i="27" s="1"/>
  <c r="AC67" i="27"/>
  <c r="AE66" i="27"/>
  <c r="AD66" i="27"/>
  <c r="AC66" i="27"/>
  <c r="AC71" i="27" s="1"/>
  <c r="AE63" i="27"/>
  <c r="AD63" i="27"/>
  <c r="AC63" i="27"/>
  <c r="AE62" i="27"/>
  <c r="AD62" i="27"/>
  <c r="AC62" i="27"/>
  <c r="AE61" i="27"/>
  <c r="AD61" i="27"/>
  <c r="AC61" i="27"/>
  <c r="AE60" i="27"/>
  <c r="AD60" i="27"/>
  <c r="AC60" i="27"/>
  <c r="AC64" i="27" s="1"/>
  <c r="AE59" i="27"/>
  <c r="AE64" i="27" s="1"/>
  <c r="AD59" i="27"/>
  <c r="AD64" i="27" s="1"/>
  <c r="AC59" i="27"/>
  <c r="AE56" i="27"/>
  <c r="AD56" i="27"/>
  <c r="AC56" i="27"/>
  <c r="AE55" i="27"/>
  <c r="AD55" i="27"/>
  <c r="AC55" i="27"/>
  <c r="AE54" i="27"/>
  <c r="AD54" i="27"/>
  <c r="AC54" i="27"/>
  <c r="AE53" i="27"/>
  <c r="AE57" i="27" s="1"/>
  <c r="AD53" i="27"/>
  <c r="AD57" i="27" s="1"/>
  <c r="AC53" i="27"/>
  <c r="AE52" i="27"/>
  <c r="AD52" i="27"/>
  <c r="AC52" i="27"/>
  <c r="AC57" i="27" s="1"/>
  <c r="AE49" i="27"/>
  <c r="AD49" i="27"/>
  <c r="AC49" i="27"/>
  <c r="AE48" i="27"/>
  <c r="AD48" i="27"/>
  <c r="AC48" i="27"/>
  <c r="AE47" i="27"/>
  <c r="AD47" i="27"/>
  <c r="AC47" i="27"/>
  <c r="AE46" i="27"/>
  <c r="AD46" i="27"/>
  <c r="AC46" i="27"/>
  <c r="AC50" i="27" s="1"/>
  <c r="AE45" i="27"/>
  <c r="AE50" i="27" s="1"/>
  <c r="AD45" i="27"/>
  <c r="AD50" i="27" s="1"/>
  <c r="AC45" i="27"/>
  <c r="AE42" i="27"/>
  <c r="AD42" i="27"/>
  <c r="AC42" i="27"/>
  <c r="AE41" i="27"/>
  <c r="AD41" i="27"/>
  <c r="AC41" i="27"/>
  <c r="AE40" i="27"/>
  <c r="AD40" i="27"/>
  <c r="AC40" i="27"/>
  <c r="AE39" i="27"/>
  <c r="AE43" i="27" s="1"/>
  <c r="AD39" i="27"/>
  <c r="AD43" i="27" s="1"/>
  <c r="AC39" i="27"/>
  <c r="AE38" i="27"/>
  <c r="AD38" i="27"/>
  <c r="AC38" i="27"/>
  <c r="AC43" i="27" s="1"/>
  <c r="AE35" i="27"/>
  <c r="AD35" i="27"/>
  <c r="AC35" i="27"/>
  <c r="AE34" i="27"/>
  <c r="AD34" i="27"/>
  <c r="AC34" i="27"/>
  <c r="AE33" i="27"/>
  <c r="AD33" i="27"/>
  <c r="AC33" i="27"/>
  <c r="AE32" i="27"/>
  <c r="AD32" i="27"/>
  <c r="AC32" i="27"/>
  <c r="AC36" i="27" s="1"/>
  <c r="AE31" i="27"/>
  <c r="AE36" i="27" s="1"/>
  <c r="AD31" i="27"/>
  <c r="AD36" i="27" s="1"/>
  <c r="AC31" i="27"/>
  <c r="AE28" i="27"/>
  <c r="AD28" i="27"/>
  <c r="AC28" i="27"/>
  <c r="AE27" i="27"/>
  <c r="AD27" i="27"/>
  <c r="AC27" i="27"/>
  <c r="AE26" i="27"/>
  <c r="AD26" i="27"/>
  <c r="AC26" i="27"/>
  <c r="AE25" i="27"/>
  <c r="AE29" i="27" s="1"/>
  <c r="AD25" i="27"/>
  <c r="AD29" i="27" s="1"/>
  <c r="AC25" i="27"/>
  <c r="AE24" i="27"/>
  <c r="AD24" i="27"/>
  <c r="AC24" i="27"/>
  <c r="AC29" i="27" s="1"/>
  <c r="AE21" i="27"/>
  <c r="AD21" i="27"/>
  <c r="AC21" i="27"/>
  <c r="AE20" i="27"/>
  <c r="AD20" i="27"/>
  <c r="AC20" i="27"/>
  <c r="AE19" i="27"/>
  <c r="AD19" i="27"/>
  <c r="AC19" i="27"/>
  <c r="AE18" i="27"/>
  <c r="AD18" i="27"/>
  <c r="AC18" i="27"/>
  <c r="AC22" i="27" s="1"/>
  <c r="AE17" i="27"/>
  <c r="AE22" i="27" s="1"/>
  <c r="AD17" i="27"/>
  <c r="AD22" i="27" s="1"/>
  <c r="AC17" i="27"/>
  <c r="AE14" i="27"/>
  <c r="AD14" i="27"/>
  <c r="AC14" i="27"/>
  <c r="AE13" i="27"/>
  <c r="AD13" i="27"/>
  <c r="AC13" i="27"/>
  <c r="AE12" i="27"/>
  <c r="AD12" i="27"/>
  <c r="AC12" i="27"/>
  <c r="AE11" i="27"/>
  <c r="AE15" i="27" s="1"/>
  <c r="AD11" i="27"/>
  <c r="AD15" i="27" s="1"/>
  <c r="AC11" i="27"/>
  <c r="AE10" i="27"/>
  <c r="AD10" i="27"/>
  <c r="AC10" i="27"/>
  <c r="AC15" i="27" s="1"/>
  <c r="W154" i="27"/>
  <c r="W153" i="27"/>
  <c r="W152" i="27"/>
  <c r="W151" i="27"/>
  <c r="W150" i="27"/>
  <c r="W148" i="27"/>
  <c r="X147" i="27"/>
  <c r="W147" i="27"/>
  <c r="V147" i="27"/>
  <c r="X146" i="27"/>
  <c r="W146" i="27"/>
  <c r="V146" i="27"/>
  <c r="X145" i="27"/>
  <c r="W145" i="27"/>
  <c r="V145" i="27"/>
  <c r="X144" i="27"/>
  <c r="W144" i="27"/>
  <c r="V144" i="27"/>
  <c r="X143" i="27"/>
  <c r="W143" i="27"/>
  <c r="V143" i="27"/>
  <c r="X140" i="27"/>
  <c r="W140" i="27"/>
  <c r="V140" i="27"/>
  <c r="X139" i="27"/>
  <c r="W139" i="27"/>
  <c r="V139" i="27"/>
  <c r="X138" i="27"/>
  <c r="W138" i="27"/>
  <c r="V138" i="27"/>
  <c r="X137" i="27"/>
  <c r="W137" i="27"/>
  <c r="V137" i="27"/>
  <c r="X136" i="27"/>
  <c r="W136" i="27"/>
  <c r="V136" i="27"/>
  <c r="X133" i="27"/>
  <c r="W133" i="27"/>
  <c r="V133" i="27"/>
  <c r="X132" i="27"/>
  <c r="W132" i="27"/>
  <c r="V132" i="27"/>
  <c r="X131" i="27"/>
  <c r="W131" i="27"/>
  <c r="V131" i="27"/>
  <c r="X130" i="27"/>
  <c r="W130" i="27"/>
  <c r="V130" i="27"/>
  <c r="X129" i="27"/>
  <c r="W129" i="27"/>
  <c r="V129" i="27"/>
  <c r="X126" i="27"/>
  <c r="W126" i="27"/>
  <c r="V126" i="27"/>
  <c r="X125" i="27"/>
  <c r="W125" i="27"/>
  <c r="V125" i="27"/>
  <c r="X124" i="27"/>
  <c r="W124" i="27"/>
  <c r="V124" i="27"/>
  <c r="X123" i="27"/>
  <c r="W123" i="27"/>
  <c r="V123" i="27"/>
  <c r="X122" i="27"/>
  <c r="W122" i="27"/>
  <c r="V122" i="27"/>
  <c r="W115" i="27"/>
  <c r="V115" i="27"/>
  <c r="X112" i="27"/>
  <c r="W112" i="27"/>
  <c r="V112" i="27"/>
  <c r="X111" i="27"/>
  <c r="W111" i="27"/>
  <c r="V111" i="27"/>
  <c r="X110" i="27"/>
  <c r="W110" i="27"/>
  <c r="V110" i="27"/>
  <c r="X109" i="27"/>
  <c r="W109" i="27"/>
  <c r="V109" i="27"/>
  <c r="X108" i="27"/>
  <c r="W108" i="27"/>
  <c r="V108" i="27"/>
  <c r="X105" i="27"/>
  <c r="W105" i="27"/>
  <c r="V105" i="27"/>
  <c r="X104" i="27"/>
  <c r="W104" i="27"/>
  <c r="V104" i="27"/>
  <c r="X103" i="27"/>
  <c r="W103" i="27"/>
  <c r="V103" i="27"/>
  <c r="X102" i="27"/>
  <c r="W102" i="27"/>
  <c r="V102" i="27"/>
  <c r="X101" i="27"/>
  <c r="W101" i="27"/>
  <c r="V101" i="27"/>
  <c r="X98" i="27"/>
  <c r="W98" i="27"/>
  <c r="V98" i="27"/>
  <c r="X97" i="27"/>
  <c r="W97" i="27"/>
  <c r="V97" i="27"/>
  <c r="X96" i="27"/>
  <c r="W96" i="27"/>
  <c r="V96" i="27"/>
  <c r="X95" i="27"/>
  <c r="W95" i="27"/>
  <c r="V95" i="27"/>
  <c r="X94" i="27"/>
  <c r="W94" i="27"/>
  <c r="V94" i="27"/>
  <c r="V77" i="27"/>
  <c r="V76" i="27"/>
  <c r="V75" i="27"/>
  <c r="V74" i="27"/>
  <c r="V73" i="27"/>
  <c r="X70" i="27"/>
  <c r="W70" i="27"/>
  <c r="V70" i="27"/>
  <c r="X69" i="27"/>
  <c r="W69" i="27"/>
  <c r="V69" i="27"/>
  <c r="X68" i="27"/>
  <c r="W68" i="27"/>
  <c r="V68" i="27"/>
  <c r="X67" i="27"/>
  <c r="W67" i="27"/>
  <c r="V67" i="27"/>
  <c r="X66" i="27"/>
  <c r="W66" i="27"/>
  <c r="V66" i="27"/>
  <c r="X63" i="27"/>
  <c r="W63" i="27"/>
  <c r="V63" i="27"/>
  <c r="X62" i="27"/>
  <c r="W62" i="27"/>
  <c r="V62" i="27"/>
  <c r="X61" i="27"/>
  <c r="W61" i="27"/>
  <c r="V61" i="27"/>
  <c r="X60" i="27"/>
  <c r="W60" i="27"/>
  <c r="V60" i="27"/>
  <c r="X59" i="27"/>
  <c r="W59" i="27"/>
  <c r="V59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X52" i="27"/>
  <c r="W52" i="27"/>
  <c r="V52" i="27"/>
  <c r="X49" i="27"/>
  <c r="W49" i="27"/>
  <c r="V49" i="27"/>
  <c r="X48" i="27"/>
  <c r="W48" i="27"/>
  <c r="V48" i="27"/>
  <c r="X47" i="27"/>
  <c r="W47" i="27"/>
  <c r="V47" i="27"/>
  <c r="X46" i="27"/>
  <c r="W46" i="27"/>
  <c r="V46" i="27"/>
  <c r="X45" i="27"/>
  <c r="W45" i="27"/>
  <c r="V45" i="27"/>
  <c r="X42" i="27"/>
  <c r="W42" i="27"/>
  <c r="V42" i="27"/>
  <c r="X41" i="27"/>
  <c r="W41" i="27"/>
  <c r="V41" i="27"/>
  <c r="X40" i="27"/>
  <c r="W40" i="27"/>
  <c r="V40" i="27"/>
  <c r="X39" i="27"/>
  <c r="W39" i="27"/>
  <c r="V39" i="27"/>
  <c r="X38" i="27"/>
  <c r="W38" i="27"/>
  <c r="V38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X31" i="27"/>
  <c r="W31" i="27"/>
  <c r="V31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1" i="27"/>
  <c r="W21" i="27"/>
  <c r="V21" i="27"/>
  <c r="X20" i="27"/>
  <c r="W20" i="27"/>
  <c r="V20" i="27"/>
  <c r="X19" i="27"/>
  <c r="W19" i="27"/>
  <c r="V19" i="27"/>
  <c r="X18" i="27"/>
  <c r="W18" i="27"/>
  <c r="V18" i="27"/>
  <c r="X17" i="27"/>
  <c r="W17" i="27"/>
  <c r="V17" i="27"/>
  <c r="X14" i="27"/>
  <c r="W14" i="27"/>
  <c r="V14" i="27"/>
  <c r="X13" i="27"/>
  <c r="W13" i="27"/>
  <c r="V13" i="27"/>
  <c r="X12" i="27"/>
  <c r="W12" i="27"/>
  <c r="V12" i="27"/>
  <c r="X11" i="27"/>
  <c r="W11" i="27"/>
  <c r="V11" i="27"/>
  <c r="X10" i="27"/>
  <c r="W10" i="27"/>
  <c r="V10" i="27"/>
  <c r="AE56" i="11"/>
  <c r="AD56" i="11"/>
  <c r="AC56" i="11"/>
  <c r="AE55" i="11"/>
  <c r="AD55" i="11"/>
  <c r="AC55" i="11"/>
  <c r="AE54" i="11"/>
  <c r="AD54" i="11"/>
  <c r="AC54" i="11"/>
  <c r="AE53" i="11"/>
  <c r="AD53" i="11"/>
  <c r="AC53" i="11"/>
  <c r="AE52" i="11"/>
  <c r="AD52" i="11"/>
  <c r="AC52" i="11"/>
  <c r="AE49" i="11"/>
  <c r="AD49" i="11"/>
  <c r="AC49" i="11"/>
  <c r="AE48" i="11"/>
  <c r="AD48" i="11"/>
  <c r="AC48" i="11"/>
  <c r="AE47" i="11"/>
  <c r="AD47" i="11"/>
  <c r="AC47" i="11"/>
  <c r="AE46" i="11"/>
  <c r="AD46" i="11"/>
  <c r="AC46" i="11"/>
  <c r="AE45" i="11"/>
  <c r="AD45" i="11"/>
  <c r="AC45" i="11"/>
  <c r="AE42" i="11"/>
  <c r="AD42" i="11"/>
  <c r="AC42" i="11"/>
  <c r="AE41" i="11"/>
  <c r="AD41" i="11"/>
  <c r="AC41" i="11"/>
  <c r="AE40" i="11"/>
  <c r="AD40" i="11"/>
  <c r="AC40" i="11"/>
  <c r="AE39" i="11"/>
  <c r="AD39" i="11"/>
  <c r="AC39" i="11"/>
  <c r="AE38" i="11"/>
  <c r="AD38" i="11"/>
  <c r="AC38" i="11"/>
  <c r="AE35" i="11"/>
  <c r="AD35" i="11"/>
  <c r="AC35" i="11"/>
  <c r="AE34" i="11"/>
  <c r="AD34" i="11"/>
  <c r="AC34" i="11"/>
  <c r="AE33" i="11"/>
  <c r="AD33" i="11"/>
  <c r="AC33" i="11"/>
  <c r="AE32" i="11"/>
  <c r="AD32" i="11"/>
  <c r="AC32" i="11"/>
  <c r="AE31" i="11"/>
  <c r="AD31" i="11"/>
  <c r="AC31" i="11"/>
  <c r="AE28" i="11"/>
  <c r="AD28" i="11"/>
  <c r="AC28" i="11"/>
  <c r="AE27" i="11"/>
  <c r="AD27" i="11"/>
  <c r="AC27" i="11"/>
  <c r="AE26" i="11"/>
  <c r="AD26" i="11"/>
  <c r="AC26" i="11"/>
  <c r="AE25" i="11"/>
  <c r="AD25" i="11"/>
  <c r="AC25" i="11"/>
  <c r="AE24" i="11"/>
  <c r="AD24" i="11"/>
  <c r="AC24" i="11"/>
  <c r="AE21" i="11"/>
  <c r="AD21" i="11"/>
  <c r="AC21" i="11"/>
  <c r="AE20" i="11"/>
  <c r="AD20" i="11"/>
  <c r="AC20" i="11"/>
  <c r="AE19" i="11"/>
  <c r="AD19" i="11"/>
  <c r="AC19" i="11"/>
  <c r="AE18" i="11"/>
  <c r="AD18" i="11"/>
  <c r="AC18" i="11"/>
  <c r="AE17" i="11"/>
  <c r="AD17" i="11"/>
  <c r="AC17" i="11"/>
  <c r="X147" i="11"/>
  <c r="W147" i="11"/>
  <c r="V147" i="11"/>
  <c r="X146" i="11"/>
  <c r="W146" i="11"/>
  <c r="V146" i="11"/>
  <c r="X145" i="11"/>
  <c r="W145" i="11"/>
  <c r="V145" i="11"/>
  <c r="X144" i="11"/>
  <c r="W144" i="11"/>
  <c r="V144" i="11"/>
  <c r="X143" i="11"/>
  <c r="W143" i="11"/>
  <c r="V143" i="11"/>
  <c r="X140" i="11"/>
  <c r="W140" i="11"/>
  <c r="V140" i="11"/>
  <c r="X139" i="11"/>
  <c r="W139" i="11"/>
  <c r="V139" i="11"/>
  <c r="X138" i="11"/>
  <c r="W138" i="11"/>
  <c r="V138" i="11"/>
  <c r="X137" i="11"/>
  <c r="W137" i="11"/>
  <c r="V137" i="11"/>
  <c r="X136" i="11"/>
  <c r="W136" i="11"/>
  <c r="V136" i="11"/>
  <c r="X133" i="11"/>
  <c r="W133" i="11"/>
  <c r="V133" i="11"/>
  <c r="X132" i="11"/>
  <c r="W132" i="11"/>
  <c r="V132" i="11"/>
  <c r="X131" i="11"/>
  <c r="W131" i="11"/>
  <c r="V131" i="11"/>
  <c r="X130" i="11"/>
  <c r="W130" i="11"/>
  <c r="V130" i="11"/>
  <c r="X129" i="11"/>
  <c r="W129" i="11"/>
  <c r="V129" i="11"/>
  <c r="X126" i="11"/>
  <c r="W126" i="11"/>
  <c r="V126" i="11"/>
  <c r="X125" i="11"/>
  <c r="W125" i="11"/>
  <c r="V125" i="11"/>
  <c r="X124" i="11"/>
  <c r="W124" i="11"/>
  <c r="V124" i="11"/>
  <c r="X123" i="11"/>
  <c r="W123" i="11"/>
  <c r="V123" i="11"/>
  <c r="X122" i="11"/>
  <c r="W122" i="11"/>
  <c r="V122" i="11"/>
  <c r="X112" i="11"/>
  <c r="W112" i="11"/>
  <c r="V112" i="11"/>
  <c r="X111" i="11"/>
  <c r="W111" i="11"/>
  <c r="V111" i="11"/>
  <c r="X110" i="11"/>
  <c r="W110" i="11"/>
  <c r="V110" i="11"/>
  <c r="X109" i="11"/>
  <c r="W109" i="11"/>
  <c r="V109" i="11"/>
  <c r="X108" i="11"/>
  <c r="W108" i="11"/>
  <c r="V108" i="11"/>
  <c r="X105" i="11"/>
  <c r="W105" i="11"/>
  <c r="V105" i="11"/>
  <c r="X104" i="11"/>
  <c r="W104" i="11"/>
  <c r="V104" i="11"/>
  <c r="X103" i="11"/>
  <c r="W103" i="11"/>
  <c r="V103" i="11"/>
  <c r="X102" i="11"/>
  <c r="W102" i="11"/>
  <c r="V102" i="11"/>
  <c r="X101" i="11"/>
  <c r="W101" i="11"/>
  <c r="V101" i="11"/>
  <c r="X98" i="11"/>
  <c r="W98" i="11"/>
  <c r="V98" i="11"/>
  <c r="X97" i="11"/>
  <c r="W97" i="11"/>
  <c r="V97" i="11"/>
  <c r="X96" i="11"/>
  <c r="W96" i="11"/>
  <c r="V96" i="11"/>
  <c r="X95" i="11"/>
  <c r="W95" i="11"/>
  <c r="V95" i="11"/>
  <c r="X94" i="11"/>
  <c r="W94" i="11"/>
  <c r="V94" i="11"/>
  <c r="V77" i="11"/>
  <c r="V76" i="11"/>
  <c r="V75" i="11"/>
  <c r="V74" i="11"/>
  <c r="V73" i="11"/>
  <c r="X70" i="11"/>
  <c r="W70" i="11"/>
  <c r="V70" i="11"/>
  <c r="X69" i="11"/>
  <c r="W69" i="11"/>
  <c r="V69" i="11"/>
  <c r="X68" i="11"/>
  <c r="W68" i="11"/>
  <c r="V68" i="11"/>
  <c r="X67" i="11"/>
  <c r="W67" i="11"/>
  <c r="V67" i="11"/>
  <c r="X66" i="11"/>
  <c r="W66" i="11"/>
  <c r="V66" i="11"/>
  <c r="X63" i="11"/>
  <c r="W63" i="11"/>
  <c r="V63" i="11"/>
  <c r="X62" i="11"/>
  <c r="W62" i="11"/>
  <c r="V62" i="11"/>
  <c r="X61" i="11"/>
  <c r="W61" i="11"/>
  <c r="V61" i="11"/>
  <c r="X60" i="11"/>
  <c r="W60" i="11"/>
  <c r="V60" i="11"/>
  <c r="X59" i="11"/>
  <c r="W59" i="11"/>
  <c r="V59" i="11"/>
  <c r="X56" i="11"/>
  <c r="W56" i="11"/>
  <c r="V56" i="11"/>
  <c r="X55" i="11"/>
  <c r="W55" i="11"/>
  <c r="V55" i="11"/>
  <c r="X54" i="11"/>
  <c r="W54" i="11"/>
  <c r="V54" i="11"/>
  <c r="X53" i="11"/>
  <c r="W53" i="11"/>
  <c r="V53" i="11"/>
  <c r="X52" i="11"/>
  <c r="W52" i="11"/>
  <c r="V52" i="11"/>
  <c r="X49" i="11"/>
  <c r="W49" i="11"/>
  <c r="V49" i="11"/>
  <c r="X48" i="11"/>
  <c r="W48" i="11"/>
  <c r="V48" i="11"/>
  <c r="X47" i="11"/>
  <c r="W47" i="11"/>
  <c r="V47" i="11"/>
  <c r="X46" i="11"/>
  <c r="W46" i="11"/>
  <c r="V46" i="11"/>
  <c r="X45" i="11"/>
  <c r="W45" i="11"/>
  <c r="V45" i="11"/>
  <c r="X42" i="11"/>
  <c r="W42" i="11"/>
  <c r="V42" i="11"/>
  <c r="X41" i="11"/>
  <c r="W41" i="11"/>
  <c r="V41" i="11"/>
  <c r="X40" i="11"/>
  <c r="W40" i="11"/>
  <c r="V40" i="11"/>
  <c r="X39" i="11"/>
  <c r="W39" i="11"/>
  <c r="V39" i="11"/>
  <c r="X38" i="11"/>
  <c r="W38" i="11"/>
  <c r="V38" i="11"/>
  <c r="X35" i="11"/>
  <c r="W35" i="11"/>
  <c r="V35" i="11"/>
  <c r="X34" i="11"/>
  <c r="W34" i="11"/>
  <c r="V34" i="11"/>
  <c r="X33" i="11"/>
  <c r="W33" i="11"/>
  <c r="V33" i="11"/>
  <c r="X32" i="11"/>
  <c r="W32" i="11"/>
  <c r="V32" i="11"/>
  <c r="X31" i="11"/>
  <c r="W31" i="11"/>
  <c r="V31" i="11"/>
  <c r="X28" i="11"/>
  <c r="W28" i="11"/>
  <c r="V28" i="11"/>
  <c r="X27" i="11"/>
  <c r="W27" i="11"/>
  <c r="V27" i="11"/>
  <c r="X26" i="11"/>
  <c r="W26" i="11"/>
  <c r="V26" i="11"/>
  <c r="X25" i="11"/>
  <c r="W25" i="11"/>
  <c r="V25" i="11"/>
  <c r="X24" i="11"/>
  <c r="W24" i="11"/>
  <c r="V24" i="11"/>
  <c r="X21" i="11"/>
  <c r="W21" i="11"/>
  <c r="V21" i="11"/>
  <c r="X20" i="11"/>
  <c r="W20" i="11"/>
  <c r="V20" i="11"/>
  <c r="X19" i="11"/>
  <c r="W19" i="11"/>
  <c r="V19" i="11"/>
  <c r="X18" i="11"/>
  <c r="W18" i="11"/>
  <c r="V18" i="11"/>
  <c r="X17" i="11"/>
  <c r="W17" i="11"/>
  <c r="V17" i="11"/>
  <c r="X14" i="11"/>
  <c r="W14" i="11"/>
  <c r="V14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Q84" i="11"/>
  <c r="P84" i="11"/>
  <c r="Q83" i="11"/>
  <c r="P83" i="11"/>
  <c r="Q82" i="11"/>
  <c r="P82" i="11"/>
  <c r="Q81" i="11"/>
  <c r="P81" i="11"/>
  <c r="Q80" i="11"/>
  <c r="P80" i="11"/>
  <c r="AC147" i="11"/>
  <c r="AC146" i="11"/>
  <c r="AC145" i="11"/>
  <c r="AC144" i="11"/>
  <c r="AC143" i="11"/>
  <c r="AC148" i="11"/>
  <c r="AE147" i="11"/>
  <c r="AD147" i="11"/>
  <c r="AE146" i="11"/>
  <c r="AD146" i="11"/>
  <c r="AE145" i="11"/>
  <c r="AD145" i="11"/>
  <c r="AE144" i="11"/>
  <c r="AE148" i="11" s="1"/>
  <c r="AD144" i="11"/>
  <c r="AD148" i="11" s="1"/>
  <c r="AE143" i="11"/>
  <c r="AD143" i="11"/>
  <c r="AE140" i="11"/>
  <c r="AD140" i="11"/>
  <c r="AE139" i="11"/>
  <c r="AD139" i="11"/>
  <c r="AE138" i="11"/>
  <c r="AD138" i="11"/>
  <c r="AE137" i="11"/>
  <c r="AD137" i="11"/>
  <c r="AE136" i="11"/>
  <c r="AD136" i="11"/>
  <c r="AE133" i="11"/>
  <c r="AD133" i="11"/>
  <c r="AE132" i="11"/>
  <c r="AD132" i="11"/>
  <c r="AE131" i="11"/>
  <c r="AD131" i="11"/>
  <c r="AE130" i="11"/>
  <c r="AD130" i="11"/>
  <c r="AE129" i="11"/>
  <c r="AD129" i="11"/>
  <c r="AE126" i="11"/>
  <c r="AD126" i="11"/>
  <c r="AE125" i="11"/>
  <c r="AD125" i="11"/>
  <c r="AE124" i="11"/>
  <c r="AD124" i="11"/>
  <c r="AE123" i="11"/>
  <c r="AD123" i="11"/>
  <c r="AE122" i="11"/>
  <c r="AD122" i="11"/>
  <c r="AE112" i="11"/>
  <c r="AD112" i="11"/>
  <c r="AE111" i="11"/>
  <c r="AD111" i="11"/>
  <c r="AE110" i="11"/>
  <c r="AD110" i="11"/>
  <c r="AE109" i="11"/>
  <c r="AD109" i="11"/>
  <c r="AE108" i="11"/>
  <c r="AD108" i="11"/>
  <c r="AE105" i="11"/>
  <c r="AD105" i="11"/>
  <c r="AE104" i="11"/>
  <c r="AD104" i="11"/>
  <c r="AE103" i="11"/>
  <c r="AD103" i="11"/>
  <c r="AE102" i="11"/>
  <c r="AD102" i="11"/>
  <c r="AE101" i="11"/>
  <c r="AD101" i="11"/>
  <c r="AE98" i="11"/>
  <c r="AD98" i="11"/>
  <c r="AE97" i="11"/>
  <c r="AD97" i="11"/>
  <c r="AE96" i="11"/>
  <c r="AD96" i="11"/>
  <c r="AE95" i="11"/>
  <c r="AD95" i="11"/>
  <c r="AE94" i="11"/>
  <c r="AD94" i="11"/>
  <c r="AE70" i="11"/>
  <c r="AD70" i="11"/>
  <c r="AE69" i="11"/>
  <c r="AD69" i="11"/>
  <c r="AE68" i="11"/>
  <c r="AD68" i="11"/>
  <c r="AE67" i="11"/>
  <c r="AD67" i="11"/>
  <c r="AE66" i="11"/>
  <c r="AD66" i="11"/>
  <c r="AE63" i="11"/>
  <c r="AD63" i="11"/>
  <c r="AE62" i="11"/>
  <c r="AD62" i="11"/>
  <c r="AE61" i="11"/>
  <c r="AD61" i="11"/>
  <c r="AE60" i="11"/>
  <c r="AD60" i="11"/>
  <c r="AE59" i="11"/>
  <c r="AD59" i="11"/>
  <c r="AE14" i="11"/>
  <c r="AD14" i="11"/>
  <c r="AE13" i="11"/>
  <c r="AD13" i="11"/>
  <c r="AE12" i="11"/>
  <c r="AD12" i="11"/>
  <c r="AE11" i="11"/>
  <c r="AD11" i="11"/>
  <c r="AE10" i="11"/>
  <c r="AD10" i="11"/>
  <c r="P85" i="11" l="1"/>
  <c r="AE127" i="27"/>
  <c r="AD134" i="27"/>
  <c r="AE85" i="27"/>
  <c r="AD85" i="27"/>
  <c r="AE113" i="27"/>
  <c r="AE106" i="27"/>
  <c r="AE99" i="27"/>
  <c r="Q85" i="11"/>
  <c r="Q155" i="27"/>
  <c r="AE155" i="27" s="1"/>
  <c r="Q154" i="27"/>
  <c r="Q153" i="27"/>
  <c r="Q152" i="27"/>
  <c r="Q151" i="27"/>
  <c r="Q150" i="27"/>
  <c r="Q155" i="11"/>
  <c r="Q154" i="11"/>
  <c r="Q153" i="11"/>
  <c r="Q152" i="11"/>
  <c r="Q151" i="11"/>
  <c r="Q150" i="11"/>
  <c r="AJ8" i="11"/>
  <c r="AJ8" i="27" s="1"/>
  <c r="X152" i="27" l="1"/>
  <c r="AE152" i="27"/>
  <c r="AE153" i="27"/>
  <c r="X153" i="27"/>
  <c r="AE151" i="27"/>
  <c r="X151" i="27"/>
  <c r="AE150" i="27"/>
  <c r="X150" i="27"/>
  <c r="AE154" i="27"/>
  <c r="X154" i="27"/>
  <c r="C4" i="27"/>
  <c r="AB75" i="31" l="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E159" i="31" s="1"/>
  <c r="P113" i="27"/>
  <c r="P106" i="27"/>
  <c r="P99" i="27"/>
  <c r="P113" i="11"/>
  <c r="P106" i="11"/>
  <c r="P99" i="11"/>
  <c r="P117" i="31"/>
  <c r="P110" i="31"/>
  <c r="P103" i="31"/>
  <c r="Q159" i="30"/>
  <c r="Q158" i="30"/>
  <c r="Q157" i="30"/>
  <c r="Q156" i="30"/>
  <c r="Q155" i="30"/>
  <c r="Q154" i="30"/>
  <c r="P117" i="30"/>
  <c r="P110" i="30"/>
  <c r="P103" i="30"/>
  <c r="P123" i="31"/>
  <c r="P122" i="31"/>
  <c r="P121" i="31"/>
  <c r="P120" i="31"/>
  <c r="P119" i="31"/>
  <c r="P124" i="31" s="1"/>
  <c r="P96" i="31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C75" i="31"/>
  <c r="Q159" i="31"/>
  <c r="Q158" i="31"/>
  <c r="Q157" i="31"/>
  <c r="Q156" i="31"/>
  <c r="Q155" i="31"/>
  <c r="Q154" i="31"/>
  <c r="P158" i="31" l="1"/>
  <c r="O158" i="31"/>
  <c r="N158" i="31"/>
  <c r="M158" i="31"/>
  <c r="L158" i="31"/>
  <c r="K158" i="31"/>
  <c r="J158" i="31"/>
  <c r="I158" i="31"/>
  <c r="H158" i="31"/>
  <c r="G158" i="31"/>
  <c r="F158" i="31"/>
  <c r="E158" i="31"/>
  <c r="D158" i="31"/>
  <c r="P157" i="31"/>
  <c r="O157" i="31"/>
  <c r="N157" i="31"/>
  <c r="M157" i="31"/>
  <c r="L157" i="31"/>
  <c r="K157" i="31"/>
  <c r="J157" i="31"/>
  <c r="I157" i="31"/>
  <c r="H157" i="31"/>
  <c r="G157" i="31"/>
  <c r="F157" i="31"/>
  <c r="E157" i="31"/>
  <c r="D157" i="31"/>
  <c r="P156" i="31"/>
  <c r="O156" i="31"/>
  <c r="N156" i="31"/>
  <c r="M156" i="31"/>
  <c r="L156" i="31"/>
  <c r="K156" i="31"/>
  <c r="J156" i="31"/>
  <c r="I156" i="31"/>
  <c r="H156" i="31"/>
  <c r="G156" i="31"/>
  <c r="F156" i="31"/>
  <c r="E156" i="31"/>
  <c r="D156" i="31"/>
  <c r="P155" i="31"/>
  <c r="O155" i="31"/>
  <c r="N155" i="31"/>
  <c r="M155" i="31"/>
  <c r="L155" i="31"/>
  <c r="K155" i="31"/>
  <c r="J155" i="31"/>
  <c r="I155" i="31"/>
  <c r="H155" i="31"/>
  <c r="G155" i="31"/>
  <c r="F155" i="31"/>
  <c r="E155" i="31"/>
  <c r="D155" i="31"/>
  <c r="P154" i="31"/>
  <c r="O154" i="31"/>
  <c r="N154" i="31"/>
  <c r="M154" i="31"/>
  <c r="L154" i="31"/>
  <c r="K154" i="31"/>
  <c r="J154" i="31"/>
  <c r="I154" i="31"/>
  <c r="H154" i="31"/>
  <c r="G154" i="31"/>
  <c r="F154" i="31"/>
  <c r="E154" i="31"/>
  <c r="D154" i="31"/>
  <c r="O152" i="31"/>
  <c r="N152" i="31"/>
  <c r="M152" i="31"/>
  <c r="L152" i="31"/>
  <c r="K152" i="31"/>
  <c r="J152" i="31"/>
  <c r="I152" i="31"/>
  <c r="H152" i="31"/>
  <c r="G152" i="31"/>
  <c r="F152" i="31"/>
  <c r="E152" i="31"/>
  <c r="D152" i="31"/>
  <c r="C152" i="31"/>
  <c r="AB145" i="31"/>
  <c r="AA145" i="31"/>
  <c r="Z145" i="31"/>
  <c r="Y145" i="31"/>
  <c r="X145" i="31"/>
  <c r="W145" i="31"/>
  <c r="U145" i="31"/>
  <c r="T145" i="31"/>
  <c r="S145" i="31"/>
  <c r="R145" i="31"/>
  <c r="O145" i="31"/>
  <c r="N145" i="31"/>
  <c r="M145" i="31"/>
  <c r="L145" i="31"/>
  <c r="K145" i="31"/>
  <c r="J145" i="31"/>
  <c r="I145" i="31"/>
  <c r="H145" i="31"/>
  <c r="G145" i="31"/>
  <c r="F145" i="31"/>
  <c r="E145" i="31"/>
  <c r="D145" i="31"/>
  <c r="C145" i="31"/>
  <c r="V144" i="31"/>
  <c r="V143" i="31"/>
  <c r="V142" i="31"/>
  <c r="V141" i="31"/>
  <c r="V140" i="31"/>
  <c r="V145" i="31" s="1"/>
  <c r="AB138" i="31"/>
  <c r="AA138" i="31"/>
  <c r="Z138" i="31"/>
  <c r="Y138" i="31"/>
  <c r="X138" i="31"/>
  <c r="W138" i="31"/>
  <c r="U138" i="31"/>
  <c r="T138" i="31"/>
  <c r="S138" i="31"/>
  <c r="R138" i="31"/>
  <c r="O138" i="31"/>
  <c r="N138" i="31"/>
  <c r="M138" i="31"/>
  <c r="L138" i="31"/>
  <c r="K138" i="31"/>
  <c r="J138" i="31"/>
  <c r="I138" i="31"/>
  <c r="H138" i="31"/>
  <c r="G138" i="31"/>
  <c r="F138" i="31"/>
  <c r="E138" i="31"/>
  <c r="D138" i="31"/>
  <c r="C138" i="31"/>
  <c r="V137" i="31"/>
  <c r="V136" i="31"/>
  <c r="V135" i="31"/>
  <c r="V134" i="31"/>
  <c r="V133" i="31"/>
  <c r="AB131" i="31"/>
  <c r="AA131" i="31"/>
  <c r="Z131" i="31"/>
  <c r="Y131" i="31"/>
  <c r="X131" i="31"/>
  <c r="W131" i="31"/>
  <c r="U131" i="31"/>
  <c r="T131" i="31"/>
  <c r="S131" i="31"/>
  <c r="R131" i="31"/>
  <c r="O131" i="31"/>
  <c r="N131" i="31"/>
  <c r="M131" i="31"/>
  <c r="L131" i="31"/>
  <c r="K131" i="31"/>
  <c r="J131" i="31"/>
  <c r="I131" i="31"/>
  <c r="H131" i="31"/>
  <c r="G131" i="31"/>
  <c r="F131" i="31"/>
  <c r="E131" i="31"/>
  <c r="D131" i="31"/>
  <c r="C131" i="31"/>
  <c r="V130" i="31"/>
  <c r="V129" i="31"/>
  <c r="V128" i="31"/>
  <c r="V127" i="31"/>
  <c r="V126" i="31"/>
  <c r="AB124" i="31"/>
  <c r="AA124" i="31"/>
  <c r="Z124" i="31"/>
  <c r="Y124" i="31"/>
  <c r="X124" i="31"/>
  <c r="W124" i="31"/>
  <c r="U124" i="31"/>
  <c r="T124" i="31"/>
  <c r="S124" i="31"/>
  <c r="R124" i="31"/>
  <c r="O123" i="31"/>
  <c r="N123" i="31"/>
  <c r="M123" i="31"/>
  <c r="L123" i="31"/>
  <c r="K123" i="31"/>
  <c r="J123" i="31"/>
  <c r="I123" i="31"/>
  <c r="H123" i="31"/>
  <c r="G123" i="31"/>
  <c r="F123" i="31"/>
  <c r="E123" i="31"/>
  <c r="D123" i="31"/>
  <c r="C123" i="31"/>
  <c r="O122" i="31"/>
  <c r="N122" i="31"/>
  <c r="M122" i="31"/>
  <c r="L122" i="31"/>
  <c r="K122" i="31"/>
  <c r="J122" i="31"/>
  <c r="I122" i="31"/>
  <c r="H122" i="31"/>
  <c r="G122" i="31"/>
  <c r="F122" i="31"/>
  <c r="E122" i="31"/>
  <c r="D122" i="31"/>
  <c r="C122" i="31"/>
  <c r="V122" i="31" s="1"/>
  <c r="O121" i="31"/>
  <c r="V121" i="31" s="1"/>
  <c r="N121" i="31"/>
  <c r="M121" i="31"/>
  <c r="L121" i="31"/>
  <c r="K121" i="31"/>
  <c r="J121" i="31"/>
  <c r="I121" i="31"/>
  <c r="H121" i="31"/>
  <c r="G121" i="31"/>
  <c r="F121" i="31"/>
  <c r="E121" i="31"/>
  <c r="D121" i="31"/>
  <c r="C121" i="31"/>
  <c r="O120" i="31"/>
  <c r="N120" i="31"/>
  <c r="M120" i="31"/>
  <c r="L120" i="31"/>
  <c r="L124" i="31" s="1"/>
  <c r="K120" i="31"/>
  <c r="J120" i="31"/>
  <c r="I120" i="31"/>
  <c r="H120" i="31"/>
  <c r="H124" i="31" s="1"/>
  <c r="G120" i="31"/>
  <c r="F120" i="31"/>
  <c r="E120" i="31"/>
  <c r="D120" i="31"/>
  <c r="D124" i="31" s="1"/>
  <c r="C120" i="31"/>
  <c r="O119" i="31"/>
  <c r="N119" i="31"/>
  <c r="M119" i="31"/>
  <c r="L119" i="31"/>
  <c r="K119" i="31"/>
  <c r="J119" i="31"/>
  <c r="I119" i="31"/>
  <c r="H119" i="31"/>
  <c r="G119" i="31"/>
  <c r="F119" i="31"/>
  <c r="E119" i="31"/>
  <c r="D119" i="31"/>
  <c r="C119" i="31"/>
  <c r="AB117" i="31"/>
  <c r="AA117" i="31"/>
  <c r="Z117" i="31"/>
  <c r="Y117" i="31"/>
  <c r="X117" i="31"/>
  <c r="W117" i="31"/>
  <c r="U117" i="31"/>
  <c r="T117" i="31"/>
  <c r="S117" i="31"/>
  <c r="R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C117" i="31"/>
  <c r="V116" i="31"/>
  <c r="V115" i="31"/>
  <c r="V114" i="31"/>
  <c r="V113" i="31"/>
  <c r="V112" i="31"/>
  <c r="V117" i="31" s="1"/>
  <c r="AB110" i="31"/>
  <c r="AA110" i="31"/>
  <c r="Z110" i="31"/>
  <c r="Y110" i="31"/>
  <c r="X110" i="31"/>
  <c r="W110" i="31"/>
  <c r="U110" i="31"/>
  <c r="T110" i="31"/>
  <c r="S110" i="31"/>
  <c r="R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C110" i="31"/>
  <c r="V109" i="31"/>
  <c r="V108" i="31"/>
  <c r="V107" i="31"/>
  <c r="V106" i="31"/>
  <c r="V105" i="31"/>
  <c r="V110" i="31" s="1"/>
  <c r="AB103" i="31"/>
  <c r="AA103" i="31"/>
  <c r="Z103" i="31"/>
  <c r="Y103" i="31"/>
  <c r="X103" i="31"/>
  <c r="W103" i="31"/>
  <c r="U103" i="31"/>
  <c r="T103" i="31"/>
  <c r="S103" i="31"/>
  <c r="R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V102" i="31"/>
  <c r="V101" i="31"/>
  <c r="V100" i="31"/>
  <c r="V99" i="31"/>
  <c r="V98" i="31"/>
  <c r="V103" i="31" s="1"/>
  <c r="AB96" i="31"/>
  <c r="AA96" i="31"/>
  <c r="Z96" i="31"/>
  <c r="Y96" i="31"/>
  <c r="X96" i="31"/>
  <c r="W96" i="31"/>
  <c r="U96" i="31"/>
  <c r="T96" i="31"/>
  <c r="S96" i="31"/>
  <c r="R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C96" i="31"/>
  <c r="V95" i="31"/>
  <c r="V94" i="31"/>
  <c r="V93" i="31"/>
  <c r="V92" i="31"/>
  <c r="V91" i="31"/>
  <c r="V96" i="31" s="1"/>
  <c r="AB89" i="31"/>
  <c r="AA89" i="31"/>
  <c r="Z89" i="31"/>
  <c r="Y89" i="31"/>
  <c r="X89" i="31"/>
  <c r="W89" i="31"/>
  <c r="U89" i="31"/>
  <c r="T89" i="31"/>
  <c r="S89" i="31"/>
  <c r="R89" i="31"/>
  <c r="O88" i="31"/>
  <c r="V88" i="31" s="1"/>
  <c r="N88" i="31"/>
  <c r="M88" i="31"/>
  <c r="L88" i="31"/>
  <c r="K88" i="31"/>
  <c r="J88" i="31"/>
  <c r="I88" i="31"/>
  <c r="H88" i="31"/>
  <c r="G88" i="31"/>
  <c r="F88" i="31"/>
  <c r="E88" i="31"/>
  <c r="D88" i="31"/>
  <c r="C88" i="31"/>
  <c r="O87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V86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O85" i="31"/>
  <c r="O89" i="31" s="1"/>
  <c r="N85" i="31"/>
  <c r="M85" i="31"/>
  <c r="L85" i="31"/>
  <c r="K85" i="31"/>
  <c r="K89" i="31" s="1"/>
  <c r="J85" i="31"/>
  <c r="I85" i="31"/>
  <c r="H85" i="31"/>
  <c r="G85" i="31"/>
  <c r="G89" i="31" s="1"/>
  <c r="F85" i="31"/>
  <c r="E85" i="31"/>
  <c r="D85" i="31"/>
  <c r="C85" i="31"/>
  <c r="C89" i="31" s="1"/>
  <c r="O84" i="31"/>
  <c r="V84" i="31" s="1"/>
  <c r="N84" i="31"/>
  <c r="M84" i="31"/>
  <c r="M89" i="31" s="1"/>
  <c r="L84" i="31"/>
  <c r="K84" i="31"/>
  <c r="J84" i="31"/>
  <c r="I84" i="31"/>
  <c r="I89" i="31" s="1"/>
  <c r="H84" i="31"/>
  <c r="G84" i="31"/>
  <c r="F84" i="31"/>
  <c r="E84" i="31"/>
  <c r="E89" i="31" s="1"/>
  <c r="D84" i="31"/>
  <c r="C84" i="31"/>
  <c r="AB82" i="31"/>
  <c r="AA82" i="31"/>
  <c r="Z82" i="31"/>
  <c r="Y82" i="31"/>
  <c r="X82" i="31"/>
  <c r="W82" i="31"/>
  <c r="U82" i="31"/>
  <c r="T82" i="31"/>
  <c r="S82" i="31"/>
  <c r="R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V81" i="31"/>
  <c r="V80" i="31"/>
  <c r="V79" i="31"/>
  <c r="V78" i="31"/>
  <c r="V77" i="31"/>
  <c r="O159" i="31"/>
  <c r="M159" i="31"/>
  <c r="K159" i="31"/>
  <c r="I159" i="31"/>
  <c r="G159" i="31"/>
  <c r="V74" i="31"/>
  <c r="V73" i="31"/>
  <c r="V72" i="31"/>
  <c r="V70" i="31"/>
  <c r="V68" i="31"/>
  <c r="AB66" i="31"/>
  <c r="AA66" i="31"/>
  <c r="Z66" i="31"/>
  <c r="Y66" i="31"/>
  <c r="X66" i="31"/>
  <c r="W66" i="31"/>
  <c r="U66" i="31"/>
  <c r="T66" i="31"/>
  <c r="S66" i="31"/>
  <c r="R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V65" i="31"/>
  <c r="V64" i="31"/>
  <c r="V63" i="31"/>
  <c r="V62" i="31"/>
  <c r="V61" i="31"/>
  <c r="AB59" i="31"/>
  <c r="AA59" i="31"/>
  <c r="Z59" i="31"/>
  <c r="Y59" i="31"/>
  <c r="X59" i="31"/>
  <c r="W59" i="31"/>
  <c r="U59" i="31"/>
  <c r="T59" i="31"/>
  <c r="S59" i="31"/>
  <c r="R59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C59" i="31"/>
  <c r="V58" i="31"/>
  <c r="V57" i="31"/>
  <c r="V56" i="31"/>
  <c r="V55" i="31"/>
  <c r="V54" i="31"/>
  <c r="AB52" i="31"/>
  <c r="AA52" i="31"/>
  <c r="Z52" i="31"/>
  <c r="Y52" i="31"/>
  <c r="X52" i="31"/>
  <c r="W52" i="31"/>
  <c r="U52" i="31"/>
  <c r="T52" i="31"/>
  <c r="S52" i="31"/>
  <c r="R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V51" i="31"/>
  <c r="V50" i="31"/>
  <c r="V49" i="31"/>
  <c r="V48" i="31"/>
  <c r="V52" i="31" s="1"/>
  <c r="V47" i="31"/>
  <c r="AB45" i="31"/>
  <c r="AA45" i="31"/>
  <c r="Z45" i="31"/>
  <c r="Y45" i="31"/>
  <c r="X45" i="31"/>
  <c r="W45" i="31"/>
  <c r="U45" i="31"/>
  <c r="T45" i="31"/>
  <c r="S45" i="31"/>
  <c r="R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V44" i="31"/>
  <c r="V43" i="31"/>
  <c r="V42" i="31"/>
  <c r="V41" i="31"/>
  <c r="V40" i="31"/>
  <c r="AB38" i="31"/>
  <c r="AA38" i="31"/>
  <c r="Z38" i="31"/>
  <c r="Y38" i="31"/>
  <c r="X38" i="31"/>
  <c r="W38" i="31"/>
  <c r="U38" i="31"/>
  <c r="T38" i="31"/>
  <c r="S38" i="31"/>
  <c r="R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V37" i="31"/>
  <c r="V36" i="31"/>
  <c r="V35" i="31"/>
  <c r="V34" i="31"/>
  <c r="V33" i="31"/>
  <c r="AB31" i="31"/>
  <c r="AA31" i="31"/>
  <c r="Z31" i="31"/>
  <c r="Y31" i="31"/>
  <c r="X31" i="31"/>
  <c r="W31" i="31"/>
  <c r="U31" i="31"/>
  <c r="T31" i="31"/>
  <c r="S31" i="31"/>
  <c r="R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V30" i="31"/>
  <c r="V29" i="31"/>
  <c r="V28" i="31"/>
  <c r="V27" i="31"/>
  <c r="V26" i="31"/>
  <c r="AB24" i="31"/>
  <c r="AA24" i="31"/>
  <c r="Z24" i="31"/>
  <c r="Y24" i="31"/>
  <c r="X24" i="31"/>
  <c r="W24" i="31"/>
  <c r="U24" i="31"/>
  <c r="T24" i="31"/>
  <c r="S24" i="31"/>
  <c r="R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V23" i="31"/>
  <c r="V22" i="31"/>
  <c r="V21" i="31"/>
  <c r="V19" i="31"/>
  <c r="V17" i="31"/>
  <c r="A16" i="31"/>
  <c r="A25" i="31" s="1"/>
  <c r="AB15" i="31"/>
  <c r="AA15" i="31"/>
  <c r="Z15" i="31"/>
  <c r="Y15" i="31"/>
  <c r="X15" i="31"/>
  <c r="W15" i="31"/>
  <c r="U15" i="31"/>
  <c r="T15" i="31"/>
  <c r="S15" i="31"/>
  <c r="R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V14" i="31"/>
  <c r="V13" i="31"/>
  <c r="V12" i="31"/>
  <c r="V11" i="31"/>
  <c r="V10" i="31"/>
  <c r="P158" i="30"/>
  <c r="O158" i="30"/>
  <c r="N158" i="30"/>
  <c r="M158" i="30"/>
  <c r="L158" i="30"/>
  <c r="K158" i="30"/>
  <c r="J158" i="30"/>
  <c r="I158" i="30"/>
  <c r="H158" i="30"/>
  <c r="G158" i="30"/>
  <c r="F158" i="30"/>
  <c r="E158" i="30"/>
  <c r="D158" i="30"/>
  <c r="P157" i="30"/>
  <c r="O157" i="30"/>
  <c r="N157" i="30"/>
  <c r="M157" i="30"/>
  <c r="L157" i="30"/>
  <c r="K157" i="30"/>
  <c r="J157" i="30"/>
  <c r="I157" i="30"/>
  <c r="H157" i="30"/>
  <c r="G157" i="30"/>
  <c r="F157" i="30"/>
  <c r="E157" i="30"/>
  <c r="D157" i="30"/>
  <c r="P156" i="30"/>
  <c r="O156" i="30"/>
  <c r="N156" i="30"/>
  <c r="M156" i="30"/>
  <c r="L156" i="30"/>
  <c r="K156" i="30"/>
  <c r="J156" i="30"/>
  <c r="I156" i="30"/>
  <c r="H156" i="30"/>
  <c r="G156" i="30"/>
  <c r="F156" i="30"/>
  <c r="E156" i="30"/>
  <c r="D156" i="30"/>
  <c r="P155" i="30"/>
  <c r="O155" i="30"/>
  <c r="N155" i="30"/>
  <c r="M155" i="30"/>
  <c r="L155" i="30"/>
  <c r="K155" i="30"/>
  <c r="J155" i="30"/>
  <c r="I155" i="30"/>
  <c r="H155" i="30"/>
  <c r="G155" i="30"/>
  <c r="F155" i="30"/>
  <c r="E155" i="30"/>
  <c r="D155" i="30"/>
  <c r="P154" i="30"/>
  <c r="O154" i="30"/>
  <c r="N154" i="30"/>
  <c r="M154" i="30"/>
  <c r="L154" i="30"/>
  <c r="K154" i="30"/>
  <c r="J154" i="30"/>
  <c r="I154" i="30"/>
  <c r="H154" i="30"/>
  <c r="G154" i="30"/>
  <c r="F154" i="30"/>
  <c r="E154" i="30"/>
  <c r="D154" i="30"/>
  <c r="O152" i="30"/>
  <c r="N152" i="30"/>
  <c r="M152" i="30"/>
  <c r="L152" i="30"/>
  <c r="K152" i="30"/>
  <c r="J152" i="30"/>
  <c r="I152" i="30"/>
  <c r="H152" i="30"/>
  <c r="G152" i="30"/>
  <c r="F152" i="30"/>
  <c r="E152" i="30"/>
  <c r="D152" i="30"/>
  <c r="C152" i="30"/>
  <c r="AB145" i="30"/>
  <c r="AA145" i="30"/>
  <c r="Z145" i="30"/>
  <c r="Y145" i="30"/>
  <c r="X145" i="30"/>
  <c r="W145" i="30"/>
  <c r="U145" i="30"/>
  <c r="T145" i="30"/>
  <c r="S145" i="30"/>
  <c r="R145" i="30"/>
  <c r="O145" i="30"/>
  <c r="N145" i="30"/>
  <c r="M145" i="30"/>
  <c r="L145" i="30"/>
  <c r="K145" i="30"/>
  <c r="J145" i="30"/>
  <c r="I145" i="30"/>
  <c r="H145" i="30"/>
  <c r="G145" i="30"/>
  <c r="F145" i="30"/>
  <c r="E145" i="30"/>
  <c r="D145" i="30"/>
  <c r="C145" i="30"/>
  <c r="V144" i="30"/>
  <c r="V143" i="30"/>
  <c r="V142" i="30"/>
  <c r="V141" i="30"/>
  <c r="V140" i="30"/>
  <c r="AB138" i="30"/>
  <c r="AA138" i="30"/>
  <c r="Z138" i="30"/>
  <c r="Y138" i="30"/>
  <c r="X138" i="30"/>
  <c r="W138" i="30"/>
  <c r="U138" i="30"/>
  <c r="T138" i="30"/>
  <c r="S138" i="30"/>
  <c r="R138" i="30"/>
  <c r="O138" i="30"/>
  <c r="N138" i="30"/>
  <c r="M138" i="30"/>
  <c r="L138" i="30"/>
  <c r="K138" i="30"/>
  <c r="J138" i="30"/>
  <c r="I138" i="30"/>
  <c r="H138" i="30"/>
  <c r="G138" i="30"/>
  <c r="F138" i="30"/>
  <c r="E138" i="30"/>
  <c r="D138" i="30"/>
  <c r="C138" i="30"/>
  <c r="V137" i="30"/>
  <c r="V136" i="30"/>
  <c r="V135" i="30"/>
  <c r="V134" i="30"/>
  <c r="V133" i="30"/>
  <c r="AB131" i="30"/>
  <c r="AA131" i="30"/>
  <c r="Z131" i="30"/>
  <c r="Y131" i="30"/>
  <c r="X131" i="30"/>
  <c r="W131" i="30"/>
  <c r="U131" i="30"/>
  <c r="T131" i="30"/>
  <c r="S131" i="30"/>
  <c r="R131" i="30"/>
  <c r="O131" i="30"/>
  <c r="N131" i="30"/>
  <c r="M131" i="30"/>
  <c r="L131" i="30"/>
  <c r="K131" i="30"/>
  <c r="J131" i="30"/>
  <c r="I131" i="30"/>
  <c r="H131" i="30"/>
  <c r="G131" i="30"/>
  <c r="F131" i="30"/>
  <c r="E131" i="30"/>
  <c r="D131" i="30"/>
  <c r="C131" i="30"/>
  <c r="V130" i="30"/>
  <c r="V129" i="30"/>
  <c r="V128" i="30"/>
  <c r="V127" i="30"/>
  <c r="V126" i="30"/>
  <c r="AB124" i="30"/>
  <c r="AA124" i="30"/>
  <c r="Z124" i="30"/>
  <c r="Y124" i="30"/>
  <c r="X124" i="30"/>
  <c r="W124" i="30"/>
  <c r="U124" i="30"/>
  <c r="T124" i="30"/>
  <c r="S124" i="30"/>
  <c r="R124" i="30"/>
  <c r="O123" i="30"/>
  <c r="N123" i="30"/>
  <c r="M123" i="30"/>
  <c r="L123" i="30"/>
  <c r="K123" i="30"/>
  <c r="J123" i="30"/>
  <c r="I123" i="30"/>
  <c r="H123" i="30"/>
  <c r="G123" i="30"/>
  <c r="F123" i="30"/>
  <c r="E123" i="30"/>
  <c r="D123" i="30"/>
  <c r="C123" i="30"/>
  <c r="O122" i="30"/>
  <c r="N122" i="30"/>
  <c r="M122" i="30"/>
  <c r="L122" i="30"/>
  <c r="K122" i="30"/>
  <c r="J122" i="30"/>
  <c r="I122" i="30"/>
  <c r="H122" i="30"/>
  <c r="G122" i="30"/>
  <c r="F122" i="30"/>
  <c r="E122" i="30"/>
  <c r="D122" i="30"/>
  <c r="C122" i="30"/>
  <c r="O121" i="30"/>
  <c r="N121" i="30"/>
  <c r="M121" i="30"/>
  <c r="L121" i="30"/>
  <c r="K121" i="30"/>
  <c r="J121" i="30"/>
  <c r="I121" i="30"/>
  <c r="H121" i="30"/>
  <c r="G121" i="30"/>
  <c r="F121" i="30"/>
  <c r="E121" i="30"/>
  <c r="D121" i="30"/>
  <c r="C121" i="30"/>
  <c r="O120" i="30"/>
  <c r="N120" i="30"/>
  <c r="M120" i="30"/>
  <c r="L120" i="30"/>
  <c r="K120" i="30"/>
  <c r="J120" i="30"/>
  <c r="I120" i="30"/>
  <c r="H120" i="30"/>
  <c r="G120" i="30"/>
  <c r="F120" i="30"/>
  <c r="E120" i="30"/>
  <c r="D120" i="30"/>
  <c r="C120" i="30"/>
  <c r="O119" i="30"/>
  <c r="N119" i="30"/>
  <c r="M119" i="30"/>
  <c r="L119" i="30"/>
  <c r="K119" i="30"/>
  <c r="J119" i="30"/>
  <c r="I119" i="30"/>
  <c r="H119" i="30"/>
  <c r="G119" i="30"/>
  <c r="F119" i="30"/>
  <c r="E119" i="30"/>
  <c r="D119" i="30"/>
  <c r="C119" i="30"/>
  <c r="AB117" i="30"/>
  <c r="AA117" i="30"/>
  <c r="Z117" i="30"/>
  <c r="Y117" i="30"/>
  <c r="X117" i="30"/>
  <c r="W117" i="30"/>
  <c r="U117" i="30"/>
  <c r="T117" i="30"/>
  <c r="S117" i="30"/>
  <c r="R117" i="30"/>
  <c r="O117" i="30"/>
  <c r="N117" i="30"/>
  <c r="M117" i="30"/>
  <c r="L117" i="30"/>
  <c r="K117" i="30"/>
  <c r="J117" i="30"/>
  <c r="I117" i="30"/>
  <c r="H117" i="30"/>
  <c r="G117" i="30"/>
  <c r="F117" i="30"/>
  <c r="E117" i="30"/>
  <c r="D117" i="30"/>
  <c r="C117" i="30"/>
  <c r="V116" i="30"/>
  <c r="V115" i="30"/>
  <c r="V114" i="30"/>
  <c r="V113" i="30"/>
  <c r="V112" i="30"/>
  <c r="AB110" i="30"/>
  <c r="AA110" i="30"/>
  <c r="Z110" i="30"/>
  <c r="Y110" i="30"/>
  <c r="X110" i="30"/>
  <c r="W110" i="30"/>
  <c r="U110" i="30"/>
  <c r="T110" i="30"/>
  <c r="S110" i="30"/>
  <c r="R110" i="30"/>
  <c r="O110" i="30"/>
  <c r="N110" i="30"/>
  <c r="M110" i="30"/>
  <c r="L110" i="30"/>
  <c r="K110" i="30"/>
  <c r="J110" i="30"/>
  <c r="I110" i="30"/>
  <c r="H110" i="30"/>
  <c r="G110" i="30"/>
  <c r="F110" i="30"/>
  <c r="E110" i="30"/>
  <c r="D110" i="30"/>
  <c r="C110" i="30"/>
  <c r="V109" i="30"/>
  <c r="V108" i="30"/>
  <c r="V107" i="30"/>
  <c r="V106" i="30"/>
  <c r="V105" i="30"/>
  <c r="AB103" i="30"/>
  <c r="AA103" i="30"/>
  <c r="Z103" i="30"/>
  <c r="Y103" i="30"/>
  <c r="X103" i="30"/>
  <c r="W103" i="30"/>
  <c r="U103" i="30"/>
  <c r="T103" i="30"/>
  <c r="S103" i="30"/>
  <c r="R103" i="30"/>
  <c r="O103" i="30"/>
  <c r="N103" i="30"/>
  <c r="M103" i="30"/>
  <c r="L103" i="30"/>
  <c r="K103" i="30"/>
  <c r="J103" i="30"/>
  <c r="I103" i="30"/>
  <c r="H103" i="30"/>
  <c r="G103" i="30"/>
  <c r="F103" i="30"/>
  <c r="E103" i="30"/>
  <c r="D103" i="30"/>
  <c r="C103" i="30"/>
  <c r="V102" i="30"/>
  <c r="V101" i="30"/>
  <c r="V100" i="30"/>
  <c r="V99" i="30"/>
  <c r="V98" i="30"/>
  <c r="V103" i="30" s="1"/>
  <c r="AB96" i="30"/>
  <c r="AA96" i="30"/>
  <c r="Z96" i="30"/>
  <c r="Y96" i="30"/>
  <c r="X96" i="30"/>
  <c r="W96" i="30"/>
  <c r="U96" i="30"/>
  <c r="T96" i="30"/>
  <c r="S96" i="30"/>
  <c r="R96" i="30"/>
  <c r="O96" i="30"/>
  <c r="N96" i="30"/>
  <c r="M96" i="30"/>
  <c r="L96" i="30"/>
  <c r="K96" i="30"/>
  <c r="J96" i="30"/>
  <c r="I96" i="30"/>
  <c r="H96" i="30"/>
  <c r="G96" i="30"/>
  <c r="F96" i="30"/>
  <c r="E96" i="30"/>
  <c r="D96" i="30"/>
  <c r="C96" i="30"/>
  <c r="V95" i="30"/>
  <c r="V94" i="30"/>
  <c r="V93" i="30"/>
  <c r="V92" i="30"/>
  <c r="V91" i="30"/>
  <c r="AB89" i="30"/>
  <c r="AA89" i="30"/>
  <c r="Z89" i="30"/>
  <c r="Y89" i="30"/>
  <c r="X89" i="30"/>
  <c r="W89" i="30"/>
  <c r="U89" i="30"/>
  <c r="T89" i="30"/>
  <c r="S89" i="30"/>
  <c r="R89" i="30"/>
  <c r="O88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O87" i="30"/>
  <c r="N87" i="30"/>
  <c r="M87" i="30"/>
  <c r="L87" i="30"/>
  <c r="K87" i="30"/>
  <c r="J87" i="30"/>
  <c r="I87" i="30"/>
  <c r="H87" i="30"/>
  <c r="G87" i="30"/>
  <c r="F87" i="30"/>
  <c r="E87" i="30"/>
  <c r="D87" i="30"/>
  <c r="C87" i="30"/>
  <c r="O86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AB82" i="30"/>
  <c r="AA82" i="30"/>
  <c r="Z82" i="30"/>
  <c r="Y82" i="30"/>
  <c r="X82" i="30"/>
  <c r="W82" i="30"/>
  <c r="U82" i="30"/>
  <c r="T82" i="30"/>
  <c r="S82" i="30"/>
  <c r="R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V81" i="30"/>
  <c r="V80" i="30"/>
  <c r="V79" i="30"/>
  <c r="V78" i="30"/>
  <c r="V77" i="30"/>
  <c r="P159" i="30"/>
  <c r="N159" i="30"/>
  <c r="J159" i="30"/>
  <c r="F159" i="30"/>
  <c r="V74" i="30"/>
  <c r="V73" i="30"/>
  <c r="V72" i="30"/>
  <c r="V70" i="30"/>
  <c r="V68" i="30"/>
  <c r="AB66" i="30"/>
  <c r="AA66" i="30"/>
  <c r="Z66" i="30"/>
  <c r="Y66" i="30"/>
  <c r="X66" i="30"/>
  <c r="W66" i="30"/>
  <c r="U66" i="30"/>
  <c r="T66" i="30"/>
  <c r="S66" i="30"/>
  <c r="R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V65" i="30"/>
  <c r="V64" i="30"/>
  <c r="V63" i="30"/>
  <c r="V62" i="30"/>
  <c r="V61" i="30"/>
  <c r="AB59" i="30"/>
  <c r="AA59" i="30"/>
  <c r="Z59" i="30"/>
  <c r="Y59" i="30"/>
  <c r="X59" i="30"/>
  <c r="W59" i="30"/>
  <c r="U59" i="30"/>
  <c r="T59" i="30"/>
  <c r="S59" i="30"/>
  <c r="R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V58" i="30"/>
  <c r="V57" i="30"/>
  <c r="V56" i="30"/>
  <c r="V55" i="30"/>
  <c r="V54" i="30"/>
  <c r="AB52" i="30"/>
  <c r="AA52" i="30"/>
  <c r="Z52" i="30"/>
  <c r="Y52" i="30"/>
  <c r="X52" i="30"/>
  <c r="W52" i="30"/>
  <c r="U52" i="30"/>
  <c r="T52" i="30"/>
  <c r="S52" i="30"/>
  <c r="R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V51" i="30"/>
  <c r="V50" i="30"/>
  <c r="V49" i="30"/>
  <c r="V48" i="30"/>
  <c r="V47" i="30"/>
  <c r="AB45" i="30"/>
  <c r="AA45" i="30"/>
  <c r="Z45" i="30"/>
  <c r="Y45" i="30"/>
  <c r="X45" i="30"/>
  <c r="W45" i="30"/>
  <c r="U45" i="30"/>
  <c r="T45" i="30"/>
  <c r="S45" i="30"/>
  <c r="R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V44" i="30"/>
  <c r="V43" i="30"/>
  <c r="V42" i="30"/>
  <c r="V41" i="30"/>
  <c r="V40" i="30"/>
  <c r="AB38" i="30"/>
  <c r="AA38" i="30"/>
  <c r="Z38" i="30"/>
  <c r="Y38" i="30"/>
  <c r="X38" i="30"/>
  <c r="W38" i="30"/>
  <c r="U38" i="30"/>
  <c r="T38" i="30"/>
  <c r="S38" i="30"/>
  <c r="R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V37" i="30"/>
  <c r="V36" i="30"/>
  <c r="V35" i="30"/>
  <c r="V34" i="30"/>
  <c r="V33" i="30"/>
  <c r="AB31" i="30"/>
  <c r="AA31" i="30"/>
  <c r="Z31" i="30"/>
  <c r="Y31" i="30"/>
  <c r="X31" i="30"/>
  <c r="W31" i="30"/>
  <c r="U31" i="30"/>
  <c r="T31" i="30"/>
  <c r="S31" i="30"/>
  <c r="R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V30" i="30"/>
  <c r="V29" i="30"/>
  <c r="V28" i="30"/>
  <c r="V27" i="30"/>
  <c r="V26" i="30"/>
  <c r="AB24" i="30"/>
  <c r="AA24" i="30"/>
  <c r="Z24" i="30"/>
  <c r="Y24" i="30"/>
  <c r="X24" i="30"/>
  <c r="W24" i="30"/>
  <c r="U24" i="30"/>
  <c r="T24" i="30"/>
  <c r="S24" i="30"/>
  <c r="R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V23" i="30"/>
  <c r="V22" i="30"/>
  <c r="V21" i="30"/>
  <c r="V19" i="30"/>
  <c r="V17" i="30"/>
  <c r="A16" i="30"/>
  <c r="AB15" i="30"/>
  <c r="AA15" i="30"/>
  <c r="Z15" i="30"/>
  <c r="Y15" i="30"/>
  <c r="X15" i="30"/>
  <c r="W15" i="30"/>
  <c r="U15" i="30"/>
  <c r="T15" i="30"/>
  <c r="S15" i="30"/>
  <c r="R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V14" i="30"/>
  <c r="V13" i="30"/>
  <c r="V12" i="30"/>
  <c r="V11" i="30"/>
  <c r="V10" i="30"/>
  <c r="AC22" i="31"/>
  <c r="AC12" i="30"/>
  <c r="AC14" i="30"/>
  <c r="AC17" i="31"/>
  <c r="AC23" i="30"/>
  <c r="AC149" i="30"/>
  <c r="AC150" i="30"/>
  <c r="AC151" i="30"/>
  <c r="AC29" i="31"/>
  <c r="AC147" i="31"/>
  <c r="AC10" i="31"/>
  <c r="AC13" i="30"/>
  <c r="AC11" i="30"/>
  <c r="AC12" i="31"/>
  <c r="AC151" i="31"/>
  <c r="AC148" i="30"/>
  <c r="AC10" i="30"/>
  <c r="AC21" i="31"/>
  <c r="AC13" i="31"/>
  <c r="AC27" i="31"/>
  <c r="AC11" i="31"/>
  <c r="AC147" i="30"/>
  <c r="AC150" i="31"/>
  <c r="AC14" i="31"/>
  <c r="AC23" i="31"/>
  <c r="AC148" i="31"/>
  <c r="AC149" i="31"/>
  <c r="H124" i="30" l="1"/>
  <c r="V120" i="30"/>
  <c r="D159" i="30"/>
  <c r="H159" i="30"/>
  <c r="L159" i="30"/>
  <c r="D89" i="30"/>
  <c r="H89" i="30"/>
  <c r="L89" i="30"/>
  <c r="D124" i="30"/>
  <c r="V122" i="30"/>
  <c r="V138" i="30"/>
  <c r="D159" i="31"/>
  <c r="H159" i="31"/>
  <c r="L159" i="31"/>
  <c r="P159" i="31"/>
  <c r="D89" i="31"/>
  <c r="H89" i="31"/>
  <c r="L89" i="31"/>
  <c r="F89" i="31"/>
  <c r="J89" i="31"/>
  <c r="N89" i="31"/>
  <c r="V87" i="31"/>
  <c r="F124" i="31"/>
  <c r="J124" i="31"/>
  <c r="N124" i="31"/>
  <c r="C124" i="31"/>
  <c r="G124" i="31"/>
  <c r="K124" i="31"/>
  <c r="V120" i="31"/>
  <c r="V131" i="31"/>
  <c r="V138" i="31"/>
  <c r="V24" i="31"/>
  <c r="V119" i="31"/>
  <c r="F159" i="31"/>
  <c r="J159" i="31"/>
  <c r="N159" i="31"/>
  <c r="V31" i="31"/>
  <c r="V82" i="31"/>
  <c r="E124" i="31"/>
  <c r="I124" i="31"/>
  <c r="M124" i="31"/>
  <c r="V123" i="31"/>
  <c r="V15" i="31"/>
  <c r="V38" i="31"/>
  <c r="V59" i="31"/>
  <c r="V45" i="31"/>
  <c r="V66" i="31"/>
  <c r="V85" i="30"/>
  <c r="F89" i="30"/>
  <c r="J89" i="30"/>
  <c r="N89" i="30"/>
  <c r="E89" i="30"/>
  <c r="I89" i="30"/>
  <c r="M89" i="30"/>
  <c r="V87" i="30"/>
  <c r="V117" i="30"/>
  <c r="V121" i="30"/>
  <c r="E159" i="30"/>
  <c r="I159" i="30"/>
  <c r="M159" i="30"/>
  <c r="C89" i="30"/>
  <c r="G89" i="30"/>
  <c r="K89" i="30"/>
  <c r="O89" i="30"/>
  <c r="V88" i="30"/>
  <c r="V96" i="30"/>
  <c r="C124" i="30"/>
  <c r="G124" i="30"/>
  <c r="K124" i="30"/>
  <c r="O124" i="30"/>
  <c r="F124" i="30"/>
  <c r="J124" i="30"/>
  <c r="N124" i="30"/>
  <c r="V145" i="30"/>
  <c r="L124" i="30"/>
  <c r="G159" i="30"/>
  <c r="K159" i="30"/>
  <c r="O159" i="30"/>
  <c r="V86" i="30"/>
  <c r="V110" i="30"/>
  <c r="E124" i="30"/>
  <c r="I124" i="30"/>
  <c r="M124" i="30"/>
  <c r="V123" i="30"/>
  <c r="V131" i="30"/>
  <c r="V24" i="30"/>
  <c r="V52" i="30"/>
  <c r="V31" i="30"/>
  <c r="V59" i="30"/>
  <c r="V15" i="30"/>
  <c r="V38" i="30"/>
  <c r="V66" i="30"/>
  <c r="V45" i="30"/>
  <c r="V82" i="30"/>
  <c r="AC15" i="31"/>
  <c r="AC152" i="31"/>
  <c r="A32" i="31"/>
  <c r="V124" i="31"/>
  <c r="V85" i="31"/>
  <c r="V89" i="31" s="1"/>
  <c r="O124" i="31"/>
  <c r="AC15" i="30"/>
  <c r="AC152" i="30"/>
  <c r="V119" i="30"/>
  <c r="V124" i="30" s="1"/>
  <c r="A25" i="30"/>
  <c r="V84" i="30"/>
  <c r="AC17" i="30"/>
  <c r="AC19" i="31"/>
  <c r="AC22" i="30"/>
  <c r="AC19" i="30"/>
  <c r="AC21" i="30"/>
  <c r="AC30" i="31"/>
  <c r="AC28" i="31"/>
  <c r="AC26" i="31"/>
  <c r="V89" i="30" l="1"/>
  <c r="AC24" i="31"/>
  <c r="AC31" i="31"/>
  <c r="A39" i="31"/>
  <c r="AC24" i="30"/>
  <c r="A32" i="30"/>
  <c r="AC37" i="31"/>
  <c r="AC27" i="30"/>
  <c r="AC28" i="30"/>
  <c r="AC29" i="30"/>
  <c r="AC26" i="30"/>
  <c r="AC36" i="31"/>
  <c r="AC33" i="31"/>
  <c r="AC30" i="30"/>
  <c r="AC35" i="31"/>
  <c r="AC34" i="31"/>
  <c r="AC38" i="31" l="1"/>
  <c r="A46" i="31"/>
  <c r="AC31" i="30"/>
  <c r="A39" i="30"/>
  <c r="AC43" i="31"/>
  <c r="AC40" i="31"/>
  <c r="AC44" i="31"/>
  <c r="AC35" i="30"/>
  <c r="AC37" i="30"/>
  <c r="AC36" i="30"/>
  <c r="AC42" i="31"/>
  <c r="AC34" i="30"/>
  <c r="AC33" i="30"/>
  <c r="AC41" i="31"/>
  <c r="AC45" i="31" l="1"/>
  <c r="A53" i="31"/>
  <c r="AC38" i="30"/>
  <c r="A46" i="30"/>
  <c r="AC50" i="31"/>
  <c r="AC42" i="30"/>
  <c r="AC43" i="30"/>
  <c r="AC40" i="30"/>
  <c r="AC49" i="31"/>
  <c r="AC51" i="31"/>
  <c r="AC41" i="30"/>
  <c r="AC47" i="31"/>
  <c r="AC48" i="31"/>
  <c r="AC44" i="30"/>
  <c r="AC52" i="31" l="1"/>
  <c r="A60" i="31"/>
  <c r="AC45" i="30"/>
  <c r="A53" i="30"/>
  <c r="AC48" i="30"/>
  <c r="AC58" i="31"/>
  <c r="AC49" i="30"/>
  <c r="AC50" i="30"/>
  <c r="AC51" i="30"/>
  <c r="AC47" i="30"/>
  <c r="AC57" i="31"/>
  <c r="AC56" i="31"/>
  <c r="AC54" i="31"/>
  <c r="AC55" i="31"/>
  <c r="AC59" i="31" l="1"/>
  <c r="A67" i="31"/>
  <c r="AC52" i="30"/>
  <c r="A60" i="30"/>
  <c r="AC64" i="31"/>
  <c r="AC58" i="30"/>
  <c r="AC54" i="30"/>
  <c r="AC62" i="31"/>
  <c r="AC65" i="31"/>
  <c r="AC61" i="31"/>
  <c r="AC63" i="31"/>
  <c r="AC55" i="30"/>
  <c r="AC56" i="30"/>
  <c r="AC57" i="30"/>
  <c r="AC66" i="31" l="1"/>
  <c r="A76" i="31"/>
  <c r="A83" i="31" s="1"/>
  <c r="A90" i="31" s="1"/>
  <c r="A97" i="31" s="1"/>
  <c r="AC59" i="30"/>
  <c r="A67" i="30"/>
  <c r="AC63" i="30"/>
  <c r="AC74" i="31"/>
  <c r="AC62" i="30"/>
  <c r="AC65" i="30"/>
  <c r="AC68" i="31"/>
  <c r="AC70" i="31"/>
  <c r="AC64" i="30"/>
  <c r="AC72" i="31"/>
  <c r="AC61" i="30"/>
  <c r="AC73" i="31"/>
  <c r="AC75" i="31" l="1"/>
  <c r="A104" i="31"/>
  <c r="AC66" i="30"/>
  <c r="A76" i="30"/>
  <c r="A83" i="30" s="1"/>
  <c r="A90" i="30" s="1"/>
  <c r="A97" i="30" s="1"/>
  <c r="AC98" i="31"/>
  <c r="AC74" i="30"/>
  <c r="AC102" i="31"/>
  <c r="AC100" i="31"/>
  <c r="AC73" i="30"/>
  <c r="AC99" i="31"/>
  <c r="AC72" i="30"/>
  <c r="AC70" i="30"/>
  <c r="AC101" i="31"/>
  <c r="AC68" i="30"/>
  <c r="AC75" i="30" l="1"/>
  <c r="AC103" i="31"/>
  <c r="A111" i="31"/>
  <c r="A104" i="30"/>
  <c r="AC109" i="31"/>
  <c r="AC102" i="30"/>
  <c r="AC99" i="30"/>
  <c r="AC98" i="30"/>
  <c r="AC108" i="31"/>
  <c r="AC101" i="30"/>
  <c r="AC105" i="31"/>
  <c r="AC106" i="31"/>
  <c r="AC107" i="31"/>
  <c r="AC100" i="30"/>
  <c r="AC110" i="31" l="1"/>
  <c r="AC119" i="31"/>
  <c r="AC121" i="31"/>
  <c r="AC123" i="31"/>
  <c r="AC120" i="31"/>
  <c r="AC122" i="31"/>
  <c r="A118" i="31"/>
  <c r="A125" i="31" s="1"/>
  <c r="AC103" i="30"/>
  <c r="A111" i="30"/>
  <c r="AC105" i="30"/>
  <c r="AC116" i="31"/>
  <c r="AC114" i="31"/>
  <c r="AC115" i="31"/>
  <c r="AC109" i="30"/>
  <c r="AC112" i="31"/>
  <c r="AC108" i="30"/>
  <c r="AC113" i="31"/>
  <c r="AC106" i="30"/>
  <c r="AC107" i="30"/>
  <c r="AC117" i="31" l="1"/>
  <c r="A132" i="31"/>
  <c r="AC124" i="31"/>
  <c r="AC123" i="30"/>
  <c r="AC120" i="30"/>
  <c r="AC122" i="30"/>
  <c r="AC110" i="30"/>
  <c r="AC124" i="30" s="1"/>
  <c r="AC119" i="30"/>
  <c r="AC121" i="30"/>
  <c r="A118" i="30"/>
  <c r="A125" i="30" s="1"/>
  <c r="AC113" i="30"/>
  <c r="AC112" i="30"/>
  <c r="AC115" i="30"/>
  <c r="AC114" i="30"/>
  <c r="AC130" i="31"/>
  <c r="AC116" i="30"/>
  <c r="AC126" i="31"/>
  <c r="AC129" i="31"/>
  <c r="AC128" i="31"/>
  <c r="AC127" i="31"/>
  <c r="AC131" i="31" l="1"/>
  <c r="A139" i="31"/>
  <c r="AC117" i="30"/>
  <c r="A132" i="30"/>
  <c r="AC128" i="30"/>
  <c r="AC137" i="31"/>
  <c r="AC136" i="31"/>
  <c r="AC133" i="31"/>
  <c r="AC127" i="30"/>
  <c r="AC134" i="31"/>
  <c r="AC129" i="30"/>
  <c r="AC135" i="31"/>
  <c r="AC130" i="30"/>
  <c r="AC126" i="30"/>
  <c r="AC138" i="31" l="1"/>
  <c r="AC131" i="30"/>
  <c r="A139" i="30"/>
  <c r="AC142" i="31"/>
  <c r="AC144" i="31"/>
  <c r="AC137" i="30"/>
  <c r="AC134" i="30"/>
  <c r="AC136" i="30"/>
  <c r="AC140" i="31"/>
  <c r="AC141" i="31"/>
  <c r="AC143" i="31"/>
  <c r="AC133" i="30"/>
  <c r="AC135" i="30"/>
  <c r="AC145" i="31" l="1"/>
  <c r="AC138" i="30"/>
  <c r="AC141" i="30"/>
  <c r="AC140" i="30"/>
  <c r="AC142" i="30"/>
  <c r="AC143" i="30"/>
  <c r="AC144" i="30"/>
  <c r="AC145" i="30" l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V148" i="27" s="1"/>
  <c r="N148" i="27"/>
  <c r="M148" i="27"/>
  <c r="L148" i="27"/>
  <c r="K148" i="27"/>
  <c r="J148" i="27"/>
  <c r="I148" i="27"/>
  <c r="H148" i="27"/>
  <c r="G148" i="27"/>
  <c r="F148" i="27"/>
  <c r="E148" i="27"/>
  <c r="X148" i="27" s="1"/>
  <c r="D148" i="27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H148" i="11"/>
  <c r="G148" i="11"/>
  <c r="F148" i="11"/>
  <c r="E148" i="11"/>
  <c r="X148" i="11" s="1"/>
  <c r="D148" i="11"/>
  <c r="W148" i="11" s="1"/>
  <c r="C148" i="11"/>
  <c r="D151" i="11"/>
  <c r="D154" i="11"/>
  <c r="D153" i="11"/>
  <c r="D152" i="11"/>
  <c r="D150" i="11"/>
  <c r="AJ146" i="27"/>
  <c r="AJ146" i="11"/>
  <c r="AJ145" i="11"/>
  <c r="AJ147" i="11"/>
  <c r="AJ144" i="11"/>
  <c r="AJ144" i="27"/>
  <c r="AJ145" i="27"/>
  <c r="AJ143" i="11"/>
  <c r="AJ147" i="27"/>
  <c r="AJ143" i="27"/>
  <c r="AE151" i="11" l="1"/>
  <c r="X151" i="11"/>
  <c r="W152" i="11"/>
  <c r="AD152" i="11"/>
  <c r="AE150" i="11"/>
  <c r="X150" i="11"/>
  <c r="AE154" i="11"/>
  <c r="X154" i="11"/>
  <c r="AD153" i="11"/>
  <c r="W153" i="11"/>
  <c r="X153" i="11"/>
  <c r="AE153" i="11"/>
  <c r="W150" i="11"/>
  <c r="AD150" i="11"/>
  <c r="W154" i="11"/>
  <c r="AD154" i="11"/>
  <c r="V148" i="11"/>
  <c r="X152" i="11"/>
  <c r="AE152" i="11"/>
  <c r="W151" i="11"/>
  <c r="AD151" i="11"/>
  <c r="AJ148" i="27"/>
  <c r="AJ148" i="11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O141" i="27"/>
  <c r="V141" i="27" s="1"/>
  <c r="N141" i="27"/>
  <c r="M141" i="27"/>
  <c r="L141" i="27"/>
  <c r="K141" i="27"/>
  <c r="J141" i="27"/>
  <c r="I141" i="27"/>
  <c r="H141" i="27"/>
  <c r="G141" i="27"/>
  <c r="F141" i="27"/>
  <c r="E141" i="27"/>
  <c r="X141" i="27" s="1"/>
  <c r="D141" i="27"/>
  <c r="W141" i="27" s="1"/>
  <c r="C141" i="27"/>
  <c r="O134" i="27"/>
  <c r="V134" i="27" s="1"/>
  <c r="N134" i="27"/>
  <c r="M134" i="27"/>
  <c r="L134" i="27"/>
  <c r="K134" i="27"/>
  <c r="J134" i="27"/>
  <c r="I134" i="27"/>
  <c r="H134" i="27"/>
  <c r="G134" i="27"/>
  <c r="F134" i="27"/>
  <c r="E134" i="27"/>
  <c r="X134" i="27" s="1"/>
  <c r="D134" i="27"/>
  <c r="W134" i="27" s="1"/>
  <c r="C134" i="27"/>
  <c r="O127" i="27"/>
  <c r="V127" i="27" s="1"/>
  <c r="N127" i="27"/>
  <c r="M127" i="27"/>
  <c r="L127" i="27"/>
  <c r="K127" i="27"/>
  <c r="J127" i="27"/>
  <c r="I127" i="27"/>
  <c r="H127" i="27"/>
  <c r="G127" i="27"/>
  <c r="F127" i="27"/>
  <c r="E127" i="27"/>
  <c r="X127" i="27" s="1"/>
  <c r="D127" i="27"/>
  <c r="W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X119" i="27" s="1"/>
  <c r="D119" i="27"/>
  <c r="W119" i="27" s="1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X118" i="27" s="1"/>
  <c r="D118" i="27"/>
  <c r="W118" i="27" s="1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X117" i="27" s="1"/>
  <c r="D117" i="27"/>
  <c r="W117" i="27" s="1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X116" i="27" s="1"/>
  <c r="D116" i="27"/>
  <c r="W116" i="27" s="1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X115" i="27" s="1"/>
  <c r="D115" i="27"/>
  <c r="C115" i="27"/>
  <c r="O113" i="27"/>
  <c r="V113" i="27" s="1"/>
  <c r="N113" i="27"/>
  <c r="M113" i="27"/>
  <c r="L113" i="27"/>
  <c r="K113" i="27"/>
  <c r="J113" i="27"/>
  <c r="I113" i="27"/>
  <c r="H113" i="27"/>
  <c r="G113" i="27"/>
  <c r="F113" i="27"/>
  <c r="E113" i="27"/>
  <c r="X113" i="27" s="1"/>
  <c r="D113" i="27"/>
  <c r="W113" i="27" s="1"/>
  <c r="C113" i="27"/>
  <c r="O106" i="27"/>
  <c r="V106" i="27" s="1"/>
  <c r="N106" i="27"/>
  <c r="M106" i="27"/>
  <c r="L106" i="27"/>
  <c r="K106" i="27"/>
  <c r="J106" i="27"/>
  <c r="I106" i="27"/>
  <c r="H106" i="27"/>
  <c r="G106" i="27"/>
  <c r="F106" i="27"/>
  <c r="E106" i="27"/>
  <c r="X106" i="27" s="1"/>
  <c r="D106" i="27"/>
  <c r="W106" i="27" s="1"/>
  <c r="C106" i="27"/>
  <c r="O99" i="27"/>
  <c r="V99" i="27" s="1"/>
  <c r="N99" i="27"/>
  <c r="M99" i="27"/>
  <c r="L99" i="27"/>
  <c r="K99" i="27"/>
  <c r="J99" i="27"/>
  <c r="I99" i="27"/>
  <c r="H99" i="27"/>
  <c r="G99" i="27"/>
  <c r="F99" i="27"/>
  <c r="E99" i="27"/>
  <c r="X99" i="27" s="1"/>
  <c r="D99" i="27"/>
  <c r="W99" i="27" s="1"/>
  <c r="C99" i="27"/>
  <c r="O84" i="27"/>
  <c r="N84" i="27"/>
  <c r="M84" i="27"/>
  <c r="L84" i="27"/>
  <c r="K84" i="27"/>
  <c r="J84" i="27"/>
  <c r="I84" i="27"/>
  <c r="H84" i="27"/>
  <c r="G84" i="27"/>
  <c r="F84" i="27"/>
  <c r="E84" i="27"/>
  <c r="X84" i="27" s="1"/>
  <c r="D84" i="27"/>
  <c r="W84" i="27" s="1"/>
  <c r="C84" i="27"/>
  <c r="O83" i="27"/>
  <c r="N83" i="27"/>
  <c r="M83" i="27"/>
  <c r="L83" i="27"/>
  <c r="K83" i="27"/>
  <c r="J83" i="27"/>
  <c r="I83" i="27"/>
  <c r="H83" i="27"/>
  <c r="G83" i="27"/>
  <c r="F83" i="27"/>
  <c r="E83" i="27"/>
  <c r="X83" i="27" s="1"/>
  <c r="D83" i="27"/>
  <c r="W83" i="27" s="1"/>
  <c r="C83" i="27"/>
  <c r="O82" i="27"/>
  <c r="N82" i="27"/>
  <c r="M82" i="27"/>
  <c r="L82" i="27"/>
  <c r="K82" i="27"/>
  <c r="J82" i="27"/>
  <c r="I82" i="27"/>
  <c r="H82" i="27"/>
  <c r="G82" i="27"/>
  <c r="F82" i="27"/>
  <c r="E82" i="27"/>
  <c r="X82" i="27" s="1"/>
  <c r="D82" i="27"/>
  <c r="W82" i="27" s="1"/>
  <c r="C82" i="27"/>
  <c r="O81" i="27"/>
  <c r="N81" i="27"/>
  <c r="M81" i="27"/>
  <c r="L81" i="27"/>
  <c r="K81" i="27"/>
  <c r="J81" i="27"/>
  <c r="I81" i="27"/>
  <c r="H81" i="27"/>
  <c r="G81" i="27"/>
  <c r="F81" i="27"/>
  <c r="E81" i="27"/>
  <c r="X81" i="27" s="1"/>
  <c r="D81" i="27"/>
  <c r="W81" i="27" s="1"/>
  <c r="C81" i="27"/>
  <c r="O80" i="27"/>
  <c r="N80" i="27"/>
  <c r="M80" i="27"/>
  <c r="L80" i="27"/>
  <c r="K80" i="27"/>
  <c r="J80" i="27"/>
  <c r="I80" i="27"/>
  <c r="H80" i="27"/>
  <c r="G80" i="27"/>
  <c r="F80" i="27"/>
  <c r="E80" i="27"/>
  <c r="X80" i="27" s="1"/>
  <c r="D80" i="27"/>
  <c r="W80" i="27" s="1"/>
  <c r="C80" i="27"/>
  <c r="O78" i="27"/>
  <c r="V78" i="27" s="1"/>
  <c r="N78" i="27"/>
  <c r="M78" i="27"/>
  <c r="L78" i="27"/>
  <c r="K78" i="27"/>
  <c r="J78" i="27"/>
  <c r="I78" i="27"/>
  <c r="H78" i="27"/>
  <c r="G78" i="27"/>
  <c r="F78" i="27"/>
  <c r="E78" i="27"/>
  <c r="D78" i="27"/>
  <c r="C78" i="27"/>
  <c r="O71" i="27"/>
  <c r="N71" i="27"/>
  <c r="M71" i="27"/>
  <c r="L71" i="27"/>
  <c r="K71" i="27"/>
  <c r="J71" i="27"/>
  <c r="I71" i="27"/>
  <c r="H71" i="27"/>
  <c r="G71" i="27"/>
  <c r="F71" i="27"/>
  <c r="E71" i="27"/>
  <c r="X71" i="27" s="1"/>
  <c r="D71" i="27"/>
  <c r="C71" i="27"/>
  <c r="O64" i="27"/>
  <c r="V64" i="27" s="1"/>
  <c r="N64" i="27"/>
  <c r="M64" i="27"/>
  <c r="L64" i="27"/>
  <c r="K64" i="27"/>
  <c r="J64" i="27"/>
  <c r="I64" i="27"/>
  <c r="H64" i="27"/>
  <c r="G64" i="27"/>
  <c r="F64" i="27"/>
  <c r="E64" i="27"/>
  <c r="X64" i="27" s="1"/>
  <c r="D64" i="27"/>
  <c r="W64" i="27" s="1"/>
  <c r="C64" i="27"/>
  <c r="O57" i="27"/>
  <c r="V57" i="27" s="1"/>
  <c r="N57" i="27"/>
  <c r="M57" i="27"/>
  <c r="L57" i="27"/>
  <c r="K57" i="27"/>
  <c r="J57" i="27"/>
  <c r="I57" i="27"/>
  <c r="H57" i="27"/>
  <c r="G57" i="27"/>
  <c r="F57" i="27"/>
  <c r="E57" i="27"/>
  <c r="X57" i="27" s="1"/>
  <c r="D57" i="27"/>
  <c r="W57" i="27" s="1"/>
  <c r="C57" i="27"/>
  <c r="O50" i="27"/>
  <c r="V50" i="27" s="1"/>
  <c r="N50" i="27"/>
  <c r="M50" i="27"/>
  <c r="L50" i="27"/>
  <c r="K50" i="27"/>
  <c r="J50" i="27"/>
  <c r="I50" i="27"/>
  <c r="H50" i="27"/>
  <c r="G50" i="27"/>
  <c r="F50" i="27"/>
  <c r="E50" i="27"/>
  <c r="X50" i="27" s="1"/>
  <c r="D50" i="27"/>
  <c r="W50" i="27" s="1"/>
  <c r="C50" i="27"/>
  <c r="O43" i="27"/>
  <c r="V43" i="27" s="1"/>
  <c r="N43" i="27"/>
  <c r="M43" i="27"/>
  <c r="L43" i="27"/>
  <c r="K43" i="27"/>
  <c r="J43" i="27"/>
  <c r="I43" i="27"/>
  <c r="H43" i="27"/>
  <c r="G43" i="27"/>
  <c r="F43" i="27"/>
  <c r="E43" i="27"/>
  <c r="X43" i="27" s="1"/>
  <c r="D43" i="27"/>
  <c r="W43" i="27" s="1"/>
  <c r="C43" i="27"/>
  <c r="O36" i="27"/>
  <c r="V36" i="27" s="1"/>
  <c r="N36" i="27"/>
  <c r="M36" i="27"/>
  <c r="L36" i="27"/>
  <c r="K36" i="27"/>
  <c r="J36" i="27"/>
  <c r="I36" i="27"/>
  <c r="H36" i="27"/>
  <c r="G36" i="27"/>
  <c r="F36" i="27"/>
  <c r="E36" i="27"/>
  <c r="X36" i="27" s="1"/>
  <c r="D36" i="27"/>
  <c r="W36" i="27" s="1"/>
  <c r="C36" i="27"/>
  <c r="O29" i="27"/>
  <c r="N29" i="27"/>
  <c r="M29" i="27"/>
  <c r="L29" i="27"/>
  <c r="K29" i="27"/>
  <c r="J29" i="27"/>
  <c r="I29" i="27"/>
  <c r="H29" i="27"/>
  <c r="G29" i="27"/>
  <c r="F29" i="27"/>
  <c r="E29" i="27"/>
  <c r="X29" i="27" s="1"/>
  <c r="D29" i="27"/>
  <c r="W29" i="27" s="1"/>
  <c r="C29" i="27"/>
  <c r="O22" i="27"/>
  <c r="N22" i="27"/>
  <c r="M22" i="27"/>
  <c r="L22" i="27"/>
  <c r="K22" i="27"/>
  <c r="J22" i="27"/>
  <c r="I22" i="27"/>
  <c r="H22" i="27"/>
  <c r="G22" i="27"/>
  <c r="F22" i="27"/>
  <c r="E22" i="27"/>
  <c r="X22" i="27" s="1"/>
  <c r="D22" i="27"/>
  <c r="W22" i="27" s="1"/>
  <c r="C22" i="27"/>
  <c r="A16" i="27"/>
  <c r="O15" i="27"/>
  <c r="V15" i="27" s="1"/>
  <c r="N15" i="27"/>
  <c r="M15" i="27"/>
  <c r="L15" i="27"/>
  <c r="K15" i="27"/>
  <c r="J15" i="27"/>
  <c r="I15" i="27"/>
  <c r="H15" i="27"/>
  <c r="G15" i="27"/>
  <c r="F15" i="27"/>
  <c r="E15" i="27"/>
  <c r="X15" i="27" s="1"/>
  <c r="D15" i="27"/>
  <c r="W15" i="27" s="1"/>
  <c r="C15" i="27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AJ12" i="27"/>
  <c r="AJ13" i="27"/>
  <c r="AJ21" i="27"/>
  <c r="AJ10" i="27"/>
  <c r="AJ14" i="27"/>
  <c r="AJ10" i="11"/>
  <c r="AJ11" i="11"/>
  <c r="AJ14" i="11"/>
  <c r="AJ11" i="27"/>
  <c r="AJ13" i="11"/>
  <c r="AJ12" i="11"/>
  <c r="V80" i="27" l="1"/>
  <c r="W71" i="27"/>
  <c r="E155" i="27"/>
  <c r="X155" i="27" s="1"/>
  <c r="V82" i="27"/>
  <c r="V116" i="27"/>
  <c r="V22" i="27"/>
  <c r="V83" i="27"/>
  <c r="V117" i="27"/>
  <c r="V84" i="27"/>
  <c r="V118" i="27"/>
  <c r="V29" i="27"/>
  <c r="P155" i="27"/>
  <c r="V71" i="27"/>
  <c r="V81" i="27"/>
  <c r="V119" i="27"/>
  <c r="L155" i="27"/>
  <c r="G155" i="27"/>
  <c r="F120" i="27"/>
  <c r="J120" i="27"/>
  <c r="N120" i="27"/>
  <c r="F155" i="27"/>
  <c r="J155" i="27"/>
  <c r="N155" i="27"/>
  <c r="D155" i="27"/>
  <c r="I155" i="27"/>
  <c r="M155" i="27"/>
  <c r="C120" i="27"/>
  <c r="G120" i="27"/>
  <c r="K120" i="27"/>
  <c r="O120" i="27"/>
  <c r="K155" i="27"/>
  <c r="O155" i="27"/>
  <c r="H155" i="27"/>
  <c r="E120" i="27"/>
  <c r="X120" i="27" s="1"/>
  <c r="I120" i="27"/>
  <c r="M120" i="27"/>
  <c r="H85" i="27"/>
  <c r="D85" i="27"/>
  <c r="W85" i="27" s="1"/>
  <c r="L85" i="27"/>
  <c r="D120" i="27"/>
  <c r="W120" i="27" s="1"/>
  <c r="H120" i="27"/>
  <c r="L120" i="27"/>
  <c r="C85" i="27"/>
  <c r="G85" i="27"/>
  <c r="K85" i="27"/>
  <c r="E85" i="27"/>
  <c r="X85" i="27" s="1"/>
  <c r="I85" i="27"/>
  <c r="M85" i="27"/>
  <c r="AJ15" i="27"/>
  <c r="F85" i="27"/>
  <c r="J85" i="27"/>
  <c r="N85" i="27"/>
  <c r="O85" i="27"/>
  <c r="V85" i="27" s="1"/>
  <c r="A23" i="27"/>
  <c r="C115" i="11"/>
  <c r="C78" i="11"/>
  <c r="D78" i="11"/>
  <c r="W78" i="11" s="1"/>
  <c r="E78" i="11"/>
  <c r="X78" i="11" s="1"/>
  <c r="F78" i="11"/>
  <c r="G78" i="11"/>
  <c r="H78" i="11"/>
  <c r="I78" i="11"/>
  <c r="J78" i="11"/>
  <c r="K78" i="11"/>
  <c r="L78" i="11"/>
  <c r="M78" i="11"/>
  <c r="N78" i="11"/>
  <c r="O78" i="11"/>
  <c r="V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V80" i="11" s="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J18" i="27"/>
  <c r="AJ17" i="27"/>
  <c r="AJ19" i="27"/>
  <c r="AJ20" i="27"/>
  <c r="V81" i="11" l="1"/>
  <c r="AE83" i="11"/>
  <c r="X83" i="11"/>
  <c r="AD84" i="11"/>
  <c r="W84" i="11"/>
  <c r="W81" i="11"/>
  <c r="AD81" i="11"/>
  <c r="V82" i="11"/>
  <c r="X84" i="11"/>
  <c r="AE84" i="11"/>
  <c r="AE81" i="11"/>
  <c r="X81" i="11"/>
  <c r="AD82" i="11"/>
  <c r="W82" i="11"/>
  <c r="V83" i="11"/>
  <c r="AE80" i="11"/>
  <c r="X80" i="11"/>
  <c r="AE82" i="11"/>
  <c r="X82" i="11"/>
  <c r="AD83" i="11"/>
  <c r="W83" i="11"/>
  <c r="V84" i="11"/>
  <c r="AD80" i="11"/>
  <c r="W80" i="11"/>
  <c r="W155" i="27"/>
  <c r="V120" i="27"/>
  <c r="AJ22" i="27"/>
  <c r="A30" i="27"/>
  <c r="O119" i="11"/>
  <c r="O118" i="11"/>
  <c r="V118" i="11" s="1"/>
  <c r="O117" i="11"/>
  <c r="O116" i="11"/>
  <c r="V116" i="11" s="1"/>
  <c r="O115" i="11"/>
  <c r="V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D117" i="11"/>
  <c r="C117" i="11"/>
  <c r="D116" i="11"/>
  <c r="C116" i="11"/>
  <c r="D115" i="11"/>
  <c r="AJ28" i="27"/>
  <c r="AJ24" i="27"/>
  <c r="AJ25" i="27"/>
  <c r="AJ27" i="27"/>
  <c r="AJ26" i="27"/>
  <c r="W116" i="11" l="1"/>
  <c r="AD116" i="11"/>
  <c r="W118" i="11"/>
  <c r="AD118" i="11"/>
  <c r="AE116" i="11"/>
  <c r="X116" i="11"/>
  <c r="X117" i="11"/>
  <c r="AE117" i="11"/>
  <c r="V119" i="11"/>
  <c r="AD115" i="11"/>
  <c r="W115" i="11"/>
  <c r="W117" i="11"/>
  <c r="AD117" i="11"/>
  <c r="AD119" i="11"/>
  <c r="W119" i="11"/>
  <c r="X118" i="11"/>
  <c r="AE118" i="11"/>
  <c r="AE115" i="11"/>
  <c r="X115" i="11"/>
  <c r="AE119" i="11"/>
  <c r="X119" i="11"/>
  <c r="V117" i="11"/>
  <c r="AJ29" i="27"/>
  <c r="A37" i="27"/>
  <c r="AJ32" i="27"/>
  <c r="AJ35" i="27"/>
  <c r="AJ34" i="27"/>
  <c r="AJ31" i="27"/>
  <c r="AJ33" i="27"/>
  <c r="AJ36" i="27" l="1"/>
  <c r="A44" i="27"/>
  <c r="L580" i="23"/>
  <c r="L579" i="23"/>
  <c r="L578" i="23"/>
  <c r="L577" i="23"/>
  <c r="L576" i="23"/>
  <c r="L575" i="23"/>
  <c r="L574" i="23"/>
  <c r="L573" i="23"/>
  <c r="L572" i="23"/>
  <c r="L571" i="23"/>
  <c r="L570" i="23"/>
  <c r="L569" i="23"/>
  <c r="L568" i="23"/>
  <c r="L567" i="23"/>
  <c r="L566" i="23"/>
  <c r="L565" i="23"/>
  <c r="L564" i="23"/>
  <c r="L563" i="23"/>
  <c r="L562" i="23"/>
  <c r="L561" i="23"/>
  <c r="L560" i="23"/>
  <c r="L559" i="23"/>
  <c r="L558" i="23"/>
  <c r="L557" i="23"/>
  <c r="L556" i="23"/>
  <c r="L555" i="23"/>
  <c r="L554" i="23"/>
  <c r="L553" i="23"/>
  <c r="L552" i="23"/>
  <c r="L551" i="23"/>
  <c r="L550" i="23"/>
  <c r="L549" i="23"/>
  <c r="L548" i="23"/>
  <c r="L547" i="23"/>
  <c r="L546" i="23"/>
  <c r="L545" i="23"/>
  <c r="L544" i="23"/>
  <c r="L543" i="23"/>
  <c r="L542" i="23"/>
  <c r="L541" i="23"/>
  <c r="L540" i="23"/>
  <c r="L539" i="23"/>
  <c r="L538" i="23"/>
  <c r="L537" i="23"/>
  <c r="L536" i="23"/>
  <c r="L535" i="23"/>
  <c r="L534" i="23"/>
  <c r="L533" i="23"/>
  <c r="L532" i="23"/>
  <c r="L531" i="23"/>
  <c r="L530" i="23"/>
  <c r="L529" i="23"/>
  <c r="L528" i="23"/>
  <c r="L527" i="23"/>
  <c r="L526" i="23"/>
  <c r="L525" i="23"/>
  <c r="L524" i="23"/>
  <c r="L523" i="23"/>
  <c r="L522" i="23"/>
  <c r="L521" i="23"/>
  <c r="L520" i="23"/>
  <c r="L519" i="23"/>
  <c r="L518" i="23"/>
  <c r="L517" i="23"/>
  <c r="L516" i="23"/>
  <c r="L515" i="23"/>
  <c r="L514" i="23"/>
  <c r="L513" i="23"/>
  <c r="L512" i="23"/>
  <c r="L511" i="23"/>
  <c r="L510" i="23"/>
  <c r="L509" i="23"/>
  <c r="L508" i="23"/>
  <c r="L507" i="23"/>
  <c r="L506" i="23"/>
  <c r="L505" i="23"/>
  <c r="L504" i="23"/>
  <c r="L503" i="23"/>
  <c r="L502" i="23"/>
  <c r="L501" i="23"/>
  <c r="L500" i="23"/>
  <c r="L499" i="23"/>
  <c r="L498" i="23"/>
  <c r="L497" i="23"/>
  <c r="L496" i="23"/>
  <c r="L495" i="23"/>
  <c r="L494" i="23"/>
  <c r="L493" i="23"/>
  <c r="L492" i="23"/>
  <c r="L491" i="23"/>
  <c r="L490" i="23"/>
  <c r="L489" i="23"/>
  <c r="L488" i="23"/>
  <c r="L487" i="23"/>
  <c r="L486" i="23"/>
  <c r="L485" i="23"/>
  <c r="L484" i="23"/>
  <c r="L483" i="23"/>
  <c r="L482" i="23"/>
  <c r="L481" i="23"/>
  <c r="L480" i="23"/>
  <c r="L479" i="23"/>
  <c r="L478" i="23"/>
  <c r="L477" i="23"/>
  <c r="L476" i="23"/>
  <c r="L475" i="23"/>
  <c r="L474" i="23"/>
  <c r="L473" i="23"/>
  <c r="L472" i="23"/>
  <c r="L471" i="23"/>
  <c r="L470" i="23"/>
  <c r="L469" i="23"/>
  <c r="L468" i="23"/>
  <c r="L467" i="23"/>
  <c r="L466" i="23"/>
  <c r="L465" i="23"/>
  <c r="L464" i="23"/>
  <c r="L463" i="23"/>
  <c r="L462" i="23"/>
  <c r="L461" i="23"/>
  <c r="L460" i="23"/>
  <c r="L459" i="23"/>
  <c r="L458" i="23"/>
  <c r="L457" i="23"/>
  <c r="L456" i="23"/>
  <c r="L455" i="23"/>
  <c r="L454" i="23"/>
  <c r="L453" i="23"/>
  <c r="L452" i="23"/>
  <c r="L451" i="23"/>
  <c r="L450" i="23"/>
  <c r="L449" i="23"/>
  <c r="L448" i="23"/>
  <c r="L447" i="23"/>
  <c r="L446" i="23"/>
  <c r="L445" i="23"/>
  <c r="L444" i="23"/>
  <c r="L443" i="23"/>
  <c r="L442" i="23"/>
  <c r="L441" i="23"/>
  <c r="L440" i="23"/>
  <c r="L439" i="23"/>
  <c r="L438" i="23"/>
  <c r="L437" i="23"/>
  <c r="L436" i="23"/>
  <c r="L435" i="23"/>
  <c r="L434" i="23"/>
  <c r="L433" i="23"/>
  <c r="L432" i="23"/>
  <c r="L431" i="23"/>
  <c r="L430" i="23"/>
  <c r="L429" i="23"/>
  <c r="L428" i="23"/>
  <c r="L427" i="23"/>
  <c r="L426" i="23"/>
  <c r="L425" i="23"/>
  <c r="L424" i="23"/>
  <c r="L423" i="23"/>
  <c r="L422" i="23"/>
  <c r="L421" i="23"/>
  <c r="L420" i="23"/>
  <c r="L419" i="23"/>
  <c r="L418" i="23"/>
  <c r="L417" i="23"/>
  <c r="L416" i="23"/>
  <c r="L415" i="23"/>
  <c r="L414" i="23"/>
  <c r="L413" i="23"/>
  <c r="L412" i="23"/>
  <c r="L411" i="23"/>
  <c r="L410" i="23"/>
  <c r="L409" i="23"/>
  <c r="L408" i="23"/>
  <c r="L407" i="23"/>
  <c r="L406" i="23"/>
  <c r="L405" i="23"/>
  <c r="L404" i="23"/>
  <c r="L403" i="23"/>
  <c r="L402" i="23"/>
  <c r="L401" i="23"/>
  <c r="L400" i="23"/>
  <c r="L399" i="23"/>
  <c r="L398" i="23"/>
  <c r="L397" i="23"/>
  <c r="L396" i="23"/>
  <c r="L395" i="23"/>
  <c r="L394" i="23"/>
  <c r="L393" i="23"/>
  <c r="L392" i="23"/>
  <c r="L391" i="23"/>
  <c r="L390" i="23"/>
  <c r="L389" i="23"/>
  <c r="L388" i="23"/>
  <c r="L387" i="23"/>
  <c r="L386" i="23"/>
  <c r="L385" i="23"/>
  <c r="L384" i="23"/>
  <c r="L383" i="23"/>
  <c r="L382" i="23"/>
  <c r="L381" i="23"/>
  <c r="L380" i="23"/>
  <c r="L379" i="23"/>
  <c r="L378" i="23"/>
  <c r="L377" i="23"/>
  <c r="L376" i="23"/>
  <c r="L375" i="23"/>
  <c r="L374" i="23"/>
  <c r="L373" i="23"/>
  <c r="L372" i="23"/>
  <c r="L371" i="23"/>
  <c r="L370" i="23"/>
  <c r="L369" i="23"/>
  <c r="L368" i="23"/>
  <c r="L367" i="23"/>
  <c r="L366" i="23"/>
  <c r="L365" i="23"/>
  <c r="L364" i="23"/>
  <c r="L363" i="23"/>
  <c r="L362" i="23"/>
  <c r="L361" i="23"/>
  <c r="L360" i="23"/>
  <c r="L359" i="23"/>
  <c r="L358" i="23"/>
  <c r="L357" i="23"/>
  <c r="L356" i="23"/>
  <c r="L355" i="23"/>
  <c r="L354" i="23"/>
  <c r="L353" i="23"/>
  <c r="L352" i="23"/>
  <c r="L351" i="23"/>
  <c r="L350" i="23"/>
  <c r="L349" i="23"/>
  <c r="L348" i="23"/>
  <c r="L347" i="23"/>
  <c r="L346" i="23"/>
  <c r="L345" i="23"/>
  <c r="L344" i="23"/>
  <c r="L343" i="23"/>
  <c r="L342" i="23"/>
  <c r="L341" i="23"/>
  <c r="L340" i="23"/>
  <c r="L339" i="23"/>
  <c r="L338" i="23"/>
  <c r="L337" i="23"/>
  <c r="L336" i="23"/>
  <c r="L335" i="23"/>
  <c r="L334" i="23"/>
  <c r="L333" i="23"/>
  <c r="L332" i="23"/>
  <c r="L331" i="23"/>
  <c r="L330" i="23"/>
  <c r="L329" i="23"/>
  <c r="L328" i="23"/>
  <c r="L327" i="23"/>
  <c r="L326" i="23"/>
  <c r="L325" i="23"/>
  <c r="L324" i="23"/>
  <c r="L323" i="23"/>
  <c r="L322" i="23"/>
  <c r="L321" i="23"/>
  <c r="L320" i="23"/>
  <c r="L319" i="23"/>
  <c r="L318" i="23"/>
  <c r="L317" i="23"/>
  <c r="L316" i="23"/>
  <c r="L315" i="23"/>
  <c r="L314" i="23"/>
  <c r="L313" i="23"/>
  <c r="L312" i="23"/>
  <c r="L311" i="23"/>
  <c r="L310" i="23"/>
  <c r="L309" i="23"/>
  <c r="L308" i="23"/>
  <c r="L307" i="23"/>
  <c r="L306" i="23"/>
  <c r="L305" i="23"/>
  <c r="L304" i="23"/>
  <c r="L303" i="23"/>
  <c r="L302" i="23"/>
  <c r="L301" i="23"/>
  <c r="L300" i="23"/>
  <c r="L299" i="23"/>
  <c r="L298" i="23"/>
  <c r="L297" i="23"/>
  <c r="L296" i="23"/>
  <c r="L295" i="23"/>
  <c r="L294" i="23"/>
  <c r="L293" i="23"/>
  <c r="L292" i="23"/>
  <c r="L291" i="23"/>
  <c r="L290" i="23"/>
  <c r="L289" i="23"/>
  <c r="L288" i="23"/>
  <c r="L287" i="23"/>
  <c r="L286" i="23"/>
  <c r="L285" i="23"/>
  <c r="L284" i="23"/>
  <c r="L283" i="23"/>
  <c r="L282" i="23"/>
  <c r="L281" i="23"/>
  <c r="L280" i="23"/>
  <c r="L279" i="23"/>
  <c r="L278" i="23"/>
  <c r="L277" i="23"/>
  <c r="L276" i="23"/>
  <c r="L275" i="23"/>
  <c r="L274" i="23"/>
  <c r="L273" i="23"/>
  <c r="L272" i="23"/>
  <c r="L271" i="23"/>
  <c r="L270" i="23"/>
  <c r="L269" i="23"/>
  <c r="L268" i="23"/>
  <c r="L267" i="23"/>
  <c r="L266" i="23"/>
  <c r="L265" i="23"/>
  <c r="L264" i="23"/>
  <c r="L263" i="23"/>
  <c r="L262" i="23"/>
  <c r="L261" i="23"/>
  <c r="L260" i="23"/>
  <c r="L259" i="23"/>
  <c r="L258" i="23"/>
  <c r="L257" i="23"/>
  <c r="L256" i="23"/>
  <c r="L255" i="23"/>
  <c r="L254" i="23"/>
  <c r="L253" i="23"/>
  <c r="L252" i="23"/>
  <c r="L251" i="23"/>
  <c r="L250" i="23"/>
  <c r="L249" i="23"/>
  <c r="L248" i="23"/>
  <c r="L247" i="23"/>
  <c r="L246" i="23"/>
  <c r="L245" i="23"/>
  <c r="L244" i="23"/>
  <c r="L243" i="23"/>
  <c r="L242" i="23"/>
  <c r="L241" i="23"/>
  <c r="L240" i="23"/>
  <c r="L239" i="23"/>
  <c r="L238" i="23"/>
  <c r="L237" i="23"/>
  <c r="L236" i="23"/>
  <c r="L235" i="23"/>
  <c r="L234" i="23"/>
  <c r="L233" i="23"/>
  <c r="L232" i="23"/>
  <c r="L231" i="23"/>
  <c r="L230" i="23"/>
  <c r="L229" i="23"/>
  <c r="L228" i="23"/>
  <c r="L227" i="23"/>
  <c r="L226" i="23"/>
  <c r="L225" i="23"/>
  <c r="L224" i="23"/>
  <c r="L223" i="23"/>
  <c r="L222" i="23"/>
  <c r="L221" i="23"/>
  <c r="L220" i="23"/>
  <c r="L219" i="23"/>
  <c r="L218" i="23"/>
  <c r="L217" i="23"/>
  <c r="L216" i="23"/>
  <c r="L215" i="23"/>
  <c r="L214" i="23"/>
  <c r="L213" i="23"/>
  <c r="L212" i="23"/>
  <c r="L211" i="23"/>
  <c r="L210" i="23"/>
  <c r="L209" i="23"/>
  <c r="L208" i="23"/>
  <c r="L207" i="23"/>
  <c r="L206" i="23"/>
  <c r="L205" i="23"/>
  <c r="L204" i="23"/>
  <c r="L203" i="23"/>
  <c r="L202" i="23"/>
  <c r="L201" i="23"/>
  <c r="L200" i="23"/>
  <c r="L199" i="23"/>
  <c r="L198" i="23"/>
  <c r="L197" i="23"/>
  <c r="L196" i="23"/>
  <c r="L195" i="23"/>
  <c r="L194" i="23"/>
  <c r="L193" i="23"/>
  <c r="L192" i="23"/>
  <c r="L191" i="23"/>
  <c r="L190" i="23"/>
  <c r="L189" i="23"/>
  <c r="L188" i="23"/>
  <c r="L187" i="23"/>
  <c r="L186" i="23"/>
  <c r="L185" i="23"/>
  <c r="L184" i="23"/>
  <c r="L183" i="23"/>
  <c r="L182" i="23"/>
  <c r="L181" i="23"/>
  <c r="L180" i="23"/>
  <c r="L179" i="23"/>
  <c r="L178" i="23"/>
  <c r="L177" i="23"/>
  <c r="L176" i="23"/>
  <c r="L175" i="23"/>
  <c r="L174" i="23"/>
  <c r="L173" i="23"/>
  <c r="L172" i="23"/>
  <c r="L171" i="23"/>
  <c r="L170" i="23"/>
  <c r="L169" i="23"/>
  <c r="L168" i="23"/>
  <c r="L167" i="23"/>
  <c r="L166" i="23"/>
  <c r="L165" i="23"/>
  <c r="L164" i="23"/>
  <c r="L163" i="23"/>
  <c r="L162" i="23"/>
  <c r="L161" i="23"/>
  <c r="L160" i="23"/>
  <c r="L159" i="23"/>
  <c r="L158" i="23"/>
  <c r="L157" i="23"/>
  <c r="L156" i="23"/>
  <c r="L155" i="23"/>
  <c r="L154" i="23"/>
  <c r="L153" i="23"/>
  <c r="L152" i="23"/>
  <c r="L151" i="23"/>
  <c r="L150" i="23"/>
  <c r="L149" i="23"/>
  <c r="L148" i="23"/>
  <c r="L147" i="23"/>
  <c r="L146" i="23"/>
  <c r="L145" i="23"/>
  <c r="L144" i="23"/>
  <c r="L143" i="23"/>
  <c r="L142" i="23"/>
  <c r="L141" i="23"/>
  <c r="L140" i="23"/>
  <c r="L139" i="23"/>
  <c r="L138" i="23"/>
  <c r="L137" i="23"/>
  <c r="L136" i="23"/>
  <c r="L135" i="23"/>
  <c r="L134" i="23"/>
  <c r="L133" i="23"/>
  <c r="L132" i="23"/>
  <c r="L131" i="23"/>
  <c r="L130" i="23"/>
  <c r="L129" i="23"/>
  <c r="L128" i="23"/>
  <c r="L127" i="23"/>
  <c r="L126" i="23"/>
  <c r="L125" i="23"/>
  <c r="L124" i="23"/>
  <c r="L123" i="23"/>
  <c r="L122" i="23"/>
  <c r="L121" i="23"/>
  <c r="L120" i="23"/>
  <c r="L119" i="23"/>
  <c r="L118" i="23"/>
  <c r="L117" i="23"/>
  <c r="L116" i="23"/>
  <c r="L115" i="23"/>
  <c r="L114" i="23"/>
  <c r="L113" i="23"/>
  <c r="L112" i="23"/>
  <c r="L111" i="23"/>
  <c r="L110" i="23"/>
  <c r="L109" i="23"/>
  <c r="L108" i="23"/>
  <c r="L107" i="23"/>
  <c r="L106" i="23"/>
  <c r="L105" i="23"/>
  <c r="L104" i="23"/>
  <c r="L103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L88" i="23"/>
  <c r="L87" i="23"/>
  <c r="L86" i="23"/>
  <c r="L85" i="23"/>
  <c r="L84" i="23"/>
  <c r="L8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3" i="23"/>
  <c r="L52" i="23"/>
  <c r="L51" i="23"/>
  <c r="L50" i="23"/>
  <c r="L49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4" i="23"/>
  <c r="L3" i="23"/>
  <c r="L2" i="23"/>
  <c r="AJ38" i="27"/>
  <c r="AJ42" i="27"/>
  <c r="AJ41" i="27"/>
  <c r="AJ39" i="27"/>
  <c r="AJ40" i="27"/>
  <c r="AJ43" i="27" l="1"/>
  <c r="A51" i="27"/>
  <c r="AJ15" i="11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AJ49" i="27"/>
  <c r="AJ45" i="27"/>
  <c r="AJ46" i="27"/>
  <c r="AJ47" i="27"/>
  <c r="AJ48" i="27"/>
  <c r="AJ50" i="27" l="1"/>
  <c r="A58" i="27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AQ141" i="12"/>
  <c r="AP141" i="12"/>
  <c r="AO141" i="12"/>
  <c r="AN141" i="12"/>
  <c r="AM141" i="12"/>
  <c r="AL141" i="12"/>
  <c r="AK141" i="12"/>
  <c r="AJ141" i="12"/>
  <c r="AI141" i="12"/>
  <c r="AH141" i="12"/>
  <c r="AG141" i="12"/>
  <c r="AF141" i="12"/>
  <c r="AE141" i="12"/>
  <c r="AD141" i="12"/>
  <c r="AC141" i="12"/>
  <c r="AB141" i="12"/>
  <c r="AA141" i="12"/>
  <c r="Z141" i="12"/>
  <c r="Y141" i="12"/>
  <c r="X141" i="12"/>
  <c r="W141" i="12"/>
  <c r="U141" i="12"/>
  <c r="T141" i="12"/>
  <c r="S141" i="12"/>
  <c r="R141" i="12"/>
  <c r="Q141" i="12"/>
  <c r="P141" i="12"/>
  <c r="O141" i="12"/>
  <c r="N141" i="12"/>
  <c r="M141" i="12"/>
  <c r="L141" i="12"/>
  <c r="K141" i="12"/>
  <c r="J141" i="12"/>
  <c r="I141" i="12"/>
  <c r="H141" i="12"/>
  <c r="G141" i="12"/>
  <c r="F141" i="12"/>
  <c r="E141" i="12"/>
  <c r="D141" i="12"/>
  <c r="C141" i="12"/>
  <c r="V140" i="12"/>
  <c r="V139" i="12"/>
  <c r="V138" i="12"/>
  <c r="V137" i="12"/>
  <c r="V136" i="12"/>
  <c r="V141" i="12" s="1"/>
  <c r="AQ134" i="12"/>
  <c r="AP134" i="12"/>
  <c r="AO134" i="12"/>
  <c r="AN134" i="12"/>
  <c r="AM134" i="12"/>
  <c r="AL134" i="12"/>
  <c r="AK134" i="12"/>
  <c r="AJ134" i="12"/>
  <c r="AI134" i="12"/>
  <c r="AH134" i="12"/>
  <c r="AG134" i="12"/>
  <c r="AF134" i="12"/>
  <c r="AE134" i="12"/>
  <c r="AD134" i="12"/>
  <c r="AC134" i="12"/>
  <c r="AB134" i="12"/>
  <c r="AA134" i="12"/>
  <c r="Z134" i="12"/>
  <c r="Y134" i="12"/>
  <c r="X134" i="12"/>
  <c r="W134" i="12"/>
  <c r="U134" i="12"/>
  <c r="T134" i="12"/>
  <c r="S134" i="12"/>
  <c r="R134" i="12"/>
  <c r="Q134" i="12"/>
  <c r="P134" i="12"/>
  <c r="O134" i="12"/>
  <c r="N134" i="12"/>
  <c r="M134" i="12"/>
  <c r="L134" i="12"/>
  <c r="K134" i="12"/>
  <c r="J134" i="12"/>
  <c r="I134" i="12"/>
  <c r="H134" i="12"/>
  <c r="G134" i="12"/>
  <c r="F134" i="12"/>
  <c r="E134" i="12"/>
  <c r="D134" i="12"/>
  <c r="C134" i="12"/>
  <c r="V133" i="12"/>
  <c r="V132" i="12"/>
  <c r="V131" i="12"/>
  <c r="V130" i="12"/>
  <c r="V129" i="12"/>
  <c r="V134" i="12" s="1"/>
  <c r="AQ127" i="12"/>
  <c r="AP127" i="12"/>
  <c r="AO127" i="12"/>
  <c r="AN127" i="12"/>
  <c r="AM127" i="12"/>
  <c r="AL127" i="12"/>
  <c r="AK127" i="12"/>
  <c r="AJ127" i="12"/>
  <c r="AI127" i="12"/>
  <c r="AH127" i="12"/>
  <c r="AG127" i="12"/>
  <c r="AF127" i="12"/>
  <c r="AE127" i="12"/>
  <c r="AD127" i="12"/>
  <c r="AC127" i="12"/>
  <c r="AB127" i="12"/>
  <c r="AA127" i="12"/>
  <c r="Z127" i="12"/>
  <c r="Y127" i="12"/>
  <c r="X127" i="12"/>
  <c r="W127" i="12"/>
  <c r="U127" i="12"/>
  <c r="T127" i="12"/>
  <c r="S127" i="12"/>
  <c r="R127" i="12"/>
  <c r="Q127" i="12"/>
  <c r="P127" i="12"/>
  <c r="O127" i="12"/>
  <c r="N127" i="12"/>
  <c r="M127" i="12"/>
  <c r="L127" i="12"/>
  <c r="K127" i="12"/>
  <c r="J127" i="12"/>
  <c r="I127" i="12"/>
  <c r="H127" i="12"/>
  <c r="G127" i="12"/>
  <c r="F127" i="12"/>
  <c r="E127" i="12"/>
  <c r="D127" i="12"/>
  <c r="C127" i="12"/>
  <c r="V126" i="12"/>
  <c r="V125" i="12"/>
  <c r="V124" i="12"/>
  <c r="V123" i="12"/>
  <c r="V122" i="12"/>
  <c r="V127" i="12" s="1"/>
  <c r="AQ120" i="12"/>
  <c r="AP120" i="12"/>
  <c r="AO120" i="12"/>
  <c r="AN120" i="12"/>
  <c r="AM120" i="12"/>
  <c r="AL120" i="12"/>
  <c r="AK120" i="12"/>
  <c r="AJ120" i="12"/>
  <c r="AI120" i="12"/>
  <c r="AH120" i="12"/>
  <c r="AG120" i="12"/>
  <c r="AF120" i="12"/>
  <c r="AE120" i="12"/>
  <c r="AD120" i="12"/>
  <c r="AC120" i="12"/>
  <c r="AB120" i="12"/>
  <c r="AA120" i="12"/>
  <c r="Z120" i="12"/>
  <c r="Y120" i="12"/>
  <c r="X120" i="12"/>
  <c r="W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C120" i="12"/>
  <c r="AC119" i="12"/>
  <c r="V119" i="12"/>
  <c r="AC118" i="12"/>
  <c r="V118" i="12"/>
  <c r="AC117" i="12"/>
  <c r="V117" i="12"/>
  <c r="AC116" i="12"/>
  <c r="V116" i="12"/>
  <c r="AC115" i="12"/>
  <c r="V115" i="12"/>
  <c r="V120" i="12" s="1"/>
  <c r="AQ113" i="12"/>
  <c r="AP113" i="12"/>
  <c r="AO113" i="12"/>
  <c r="AN113" i="12"/>
  <c r="AM113" i="12"/>
  <c r="AL113" i="12"/>
  <c r="AK113" i="12"/>
  <c r="AJ113" i="12"/>
  <c r="AI113" i="12"/>
  <c r="AH113" i="12"/>
  <c r="AG113" i="12"/>
  <c r="AF113" i="12"/>
  <c r="AE113" i="12"/>
  <c r="AD113" i="12"/>
  <c r="AC113" i="12"/>
  <c r="AB113" i="12"/>
  <c r="AA113" i="12"/>
  <c r="Z113" i="12"/>
  <c r="Y113" i="12"/>
  <c r="X113" i="12"/>
  <c r="W113" i="12"/>
  <c r="U113" i="12"/>
  <c r="T113" i="12"/>
  <c r="S113" i="12"/>
  <c r="R113" i="12"/>
  <c r="Q113" i="12"/>
  <c r="P113" i="12"/>
  <c r="O113" i="12"/>
  <c r="N113" i="12"/>
  <c r="M113" i="12"/>
  <c r="L113" i="12"/>
  <c r="K113" i="12"/>
  <c r="J113" i="12"/>
  <c r="I113" i="12"/>
  <c r="H113" i="12"/>
  <c r="G113" i="12"/>
  <c r="F113" i="12"/>
  <c r="E113" i="12"/>
  <c r="D113" i="12"/>
  <c r="C113" i="12"/>
  <c r="V112" i="12"/>
  <c r="V111" i="12"/>
  <c r="V110" i="12"/>
  <c r="V109" i="12"/>
  <c r="V108" i="12"/>
  <c r="V113" i="12" s="1"/>
  <c r="AQ106" i="12"/>
  <c r="AP106" i="12"/>
  <c r="AO106" i="12"/>
  <c r="AN106" i="12"/>
  <c r="AM106" i="12"/>
  <c r="AL106" i="12"/>
  <c r="AK106" i="12"/>
  <c r="AJ106" i="12"/>
  <c r="AI106" i="12"/>
  <c r="AH106" i="12"/>
  <c r="AG106" i="12"/>
  <c r="AF106" i="12"/>
  <c r="AE106" i="12"/>
  <c r="AD106" i="12"/>
  <c r="AC106" i="12"/>
  <c r="AB106" i="12"/>
  <c r="AA106" i="12"/>
  <c r="Z106" i="12"/>
  <c r="Y106" i="12"/>
  <c r="X106" i="12"/>
  <c r="W106" i="12"/>
  <c r="U106" i="12"/>
  <c r="T106" i="12"/>
  <c r="S106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D106" i="12"/>
  <c r="C106" i="12"/>
  <c r="V105" i="12"/>
  <c r="V104" i="12"/>
  <c r="V103" i="12"/>
  <c r="V102" i="12"/>
  <c r="V101" i="12"/>
  <c r="V106" i="12" s="1"/>
  <c r="AQ99" i="12"/>
  <c r="AP99" i="12"/>
  <c r="AO99" i="12"/>
  <c r="AN99" i="12"/>
  <c r="AM99" i="12"/>
  <c r="AL99" i="12"/>
  <c r="AK99" i="12"/>
  <c r="AJ99" i="12"/>
  <c r="AI99" i="12"/>
  <c r="AH99" i="12"/>
  <c r="AG99" i="12"/>
  <c r="AF99" i="12"/>
  <c r="AE99" i="12"/>
  <c r="AD99" i="12"/>
  <c r="AC99" i="12"/>
  <c r="AB99" i="12"/>
  <c r="AA99" i="12"/>
  <c r="Z99" i="12"/>
  <c r="Y99" i="12"/>
  <c r="X99" i="12"/>
  <c r="W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V98" i="12"/>
  <c r="V97" i="12"/>
  <c r="V96" i="12"/>
  <c r="V95" i="12"/>
  <c r="V94" i="12"/>
  <c r="V99" i="12" s="1"/>
  <c r="AQ92" i="12"/>
  <c r="AP92" i="12"/>
  <c r="AO92" i="12"/>
  <c r="AN92" i="12"/>
  <c r="AM92" i="12"/>
  <c r="AL92" i="12"/>
  <c r="AK92" i="12"/>
  <c r="AJ92" i="12"/>
  <c r="AI92" i="12"/>
  <c r="AH92" i="12"/>
  <c r="AG92" i="12"/>
  <c r="AF92" i="12"/>
  <c r="AE92" i="12"/>
  <c r="AD92" i="12"/>
  <c r="AC92" i="12"/>
  <c r="AB92" i="12"/>
  <c r="AA92" i="12"/>
  <c r="Z92" i="12"/>
  <c r="Y92" i="12"/>
  <c r="X92" i="12"/>
  <c r="W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V91" i="12"/>
  <c r="V90" i="12"/>
  <c r="V89" i="12"/>
  <c r="V88" i="12"/>
  <c r="V87" i="12"/>
  <c r="V92" i="12" s="1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E85" i="12"/>
  <c r="D85" i="12"/>
  <c r="C85" i="12"/>
  <c r="V84" i="12"/>
  <c r="V83" i="12"/>
  <c r="V82" i="12"/>
  <c r="V81" i="12"/>
  <c r="V80" i="12"/>
  <c r="V85" i="12" s="1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V77" i="12"/>
  <c r="V76" i="12"/>
  <c r="V75" i="12"/>
  <c r="V74" i="12"/>
  <c r="V73" i="12"/>
  <c r="V78" i="12" s="1"/>
  <c r="AQ71" i="12"/>
  <c r="AP71" i="12"/>
  <c r="AO71" i="12"/>
  <c r="AN71" i="12"/>
  <c r="AM71" i="12"/>
  <c r="AL71" i="12"/>
  <c r="AK71" i="12"/>
  <c r="AJ71" i="12"/>
  <c r="AI71" i="12"/>
  <c r="AH71" i="12"/>
  <c r="AG71" i="12"/>
  <c r="AF71" i="12"/>
  <c r="AE71" i="12"/>
  <c r="AD71" i="12"/>
  <c r="AC71" i="12"/>
  <c r="AB71" i="12"/>
  <c r="AA71" i="12"/>
  <c r="Z71" i="12"/>
  <c r="Y71" i="12"/>
  <c r="X71" i="12"/>
  <c r="W71" i="12"/>
  <c r="U71" i="12"/>
  <c r="T71" i="12"/>
  <c r="S71" i="12"/>
  <c r="R71" i="12"/>
  <c r="Q71" i="12"/>
  <c r="P71" i="12"/>
  <c r="O70" i="12"/>
  <c r="V70" i="12" s="1"/>
  <c r="N70" i="12"/>
  <c r="M70" i="12"/>
  <c r="L70" i="12"/>
  <c r="K70" i="12"/>
  <c r="J70" i="12"/>
  <c r="I70" i="12"/>
  <c r="H70" i="12"/>
  <c r="G70" i="12"/>
  <c r="F70" i="12"/>
  <c r="E70" i="12"/>
  <c r="D70" i="12"/>
  <c r="C70" i="12"/>
  <c r="O69" i="12"/>
  <c r="V69" i="12" s="1"/>
  <c r="N69" i="12"/>
  <c r="M69" i="12"/>
  <c r="L69" i="12"/>
  <c r="K69" i="12"/>
  <c r="J69" i="12"/>
  <c r="I69" i="12"/>
  <c r="H69" i="12"/>
  <c r="G69" i="12"/>
  <c r="F69" i="12"/>
  <c r="E69" i="12"/>
  <c r="D69" i="12"/>
  <c r="C69" i="12"/>
  <c r="O68" i="12"/>
  <c r="V68" i="12" s="1"/>
  <c r="N68" i="12"/>
  <c r="M68" i="12"/>
  <c r="L68" i="12"/>
  <c r="K68" i="12"/>
  <c r="J68" i="12"/>
  <c r="I68" i="12"/>
  <c r="H68" i="12"/>
  <c r="G68" i="12"/>
  <c r="F68" i="12"/>
  <c r="E68" i="12"/>
  <c r="D68" i="12"/>
  <c r="C68" i="12"/>
  <c r="O67" i="12"/>
  <c r="V67" i="12" s="1"/>
  <c r="N67" i="12"/>
  <c r="N71" i="12" s="1"/>
  <c r="M67" i="12"/>
  <c r="M71" i="12" s="1"/>
  <c r="L67" i="12"/>
  <c r="K67" i="12"/>
  <c r="J67" i="12"/>
  <c r="J71" i="12" s="1"/>
  <c r="I67" i="12"/>
  <c r="I71" i="12" s="1"/>
  <c r="H67" i="12"/>
  <c r="G67" i="12"/>
  <c r="F67" i="12"/>
  <c r="F71" i="12" s="1"/>
  <c r="E67" i="12"/>
  <c r="E71" i="12" s="1"/>
  <c r="D67" i="12"/>
  <c r="C67" i="12"/>
  <c r="O66" i="12"/>
  <c r="V66" i="12" s="1"/>
  <c r="N66" i="12"/>
  <c r="M66" i="12"/>
  <c r="L66" i="12"/>
  <c r="L71" i="12" s="1"/>
  <c r="K66" i="12"/>
  <c r="K71" i="12" s="1"/>
  <c r="J66" i="12"/>
  <c r="I66" i="12"/>
  <c r="H66" i="12"/>
  <c r="H71" i="12" s="1"/>
  <c r="G66" i="12"/>
  <c r="G71" i="12" s="1"/>
  <c r="F66" i="12"/>
  <c r="E66" i="12"/>
  <c r="D66" i="12"/>
  <c r="D71" i="12" s="1"/>
  <c r="C66" i="12"/>
  <c r="C71" i="12" s="1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V63" i="12"/>
  <c r="V62" i="12"/>
  <c r="V61" i="12"/>
  <c r="V60" i="12"/>
  <c r="V59" i="12"/>
  <c r="V64" i="12" s="1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V56" i="12"/>
  <c r="V55" i="12"/>
  <c r="V54" i="12"/>
  <c r="V53" i="12"/>
  <c r="V52" i="12"/>
  <c r="V57" i="12" s="1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V49" i="12"/>
  <c r="V48" i="12"/>
  <c r="V47" i="12"/>
  <c r="V46" i="12"/>
  <c r="V45" i="12"/>
  <c r="V50" i="12" s="1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V42" i="12"/>
  <c r="V41" i="12"/>
  <c r="V40" i="12"/>
  <c r="V39" i="12"/>
  <c r="V38" i="12"/>
  <c r="V43" i="12" s="1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V35" i="12"/>
  <c r="V34" i="12"/>
  <c r="V33" i="12"/>
  <c r="V32" i="12"/>
  <c r="V31" i="12"/>
  <c r="V36" i="12" s="1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V28" i="12"/>
  <c r="V27" i="12"/>
  <c r="V26" i="12"/>
  <c r="V25" i="12"/>
  <c r="V24" i="12"/>
  <c r="V29" i="12" s="1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U22" i="12"/>
  <c r="T22" i="12"/>
  <c r="S22" i="12"/>
  <c r="R22" i="12"/>
  <c r="Q22" i="12"/>
  <c r="P22" i="12"/>
  <c r="O21" i="12"/>
  <c r="V21" i="12" s="1"/>
  <c r="N21" i="12"/>
  <c r="M21" i="12"/>
  <c r="L21" i="12"/>
  <c r="K21" i="12"/>
  <c r="J21" i="12"/>
  <c r="I21" i="12"/>
  <c r="H21" i="12"/>
  <c r="G21" i="12"/>
  <c r="F21" i="12"/>
  <c r="E21" i="12"/>
  <c r="D21" i="12"/>
  <c r="C21" i="12"/>
  <c r="O20" i="12"/>
  <c r="V20" i="12" s="1"/>
  <c r="N20" i="12"/>
  <c r="M20" i="12"/>
  <c r="L20" i="12"/>
  <c r="K20" i="12"/>
  <c r="J20" i="12"/>
  <c r="I20" i="12"/>
  <c r="H20" i="12"/>
  <c r="G20" i="12"/>
  <c r="F20" i="12"/>
  <c r="E20" i="12"/>
  <c r="D20" i="12"/>
  <c r="C20" i="12"/>
  <c r="O19" i="12"/>
  <c r="V19" i="12" s="1"/>
  <c r="N19" i="12"/>
  <c r="M19" i="12"/>
  <c r="L19" i="12"/>
  <c r="K19" i="12"/>
  <c r="J19" i="12"/>
  <c r="I19" i="12"/>
  <c r="H19" i="12"/>
  <c r="G19" i="12"/>
  <c r="F19" i="12"/>
  <c r="E19" i="12"/>
  <c r="D19" i="12"/>
  <c r="C19" i="12"/>
  <c r="O18" i="12"/>
  <c r="V18" i="12" s="1"/>
  <c r="N18" i="12"/>
  <c r="M18" i="12"/>
  <c r="L18" i="12"/>
  <c r="L22" i="12" s="1"/>
  <c r="K18" i="12"/>
  <c r="K22" i="12" s="1"/>
  <c r="J18" i="12"/>
  <c r="I18" i="12"/>
  <c r="H18" i="12"/>
  <c r="H22" i="12" s="1"/>
  <c r="G18" i="12"/>
  <c r="G22" i="12" s="1"/>
  <c r="F18" i="12"/>
  <c r="E18" i="12"/>
  <c r="D18" i="12"/>
  <c r="D22" i="12" s="1"/>
  <c r="C18" i="12"/>
  <c r="C22" i="12" s="1"/>
  <c r="O17" i="12"/>
  <c r="V17" i="12" s="1"/>
  <c r="N17" i="12"/>
  <c r="N22" i="12" s="1"/>
  <c r="M17" i="12"/>
  <c r="M22" i="12" s="1"/>
  <c r="L17" i="12"/>
  <c r="K17" i="12"/>
  <c r="J17" i="12"/>
  <c r="J22" i="12" s="1"/>
  <c r="I17" i="12"/>
  <c r="I22" i="12" s="1"/>
  <c r="H17" i="12"/>
  <c r="G17" i="12"/>
  <c r="F17" i="12"/>
  <c r="F22" i="12" s="1"/>
  <c r="E17" i="12"/>
  <c r="E22" i="12" s="1"/>
  <c r="D17" i="12"/>
  <c r="C17" i="12"/>
  <c r="A16" i="12"/>
  <c r="A23" i="12" s="1"/>
  <c r="A30" i="12" s="1"/>
  <c r="A37" i="12" s="1"/>
  <c r="A44" i="12" s="1"/>
  <c r="A51" i="12" s="1"/>
  <c r="A58" i="12" s="1"/>
  <c r="A65" i="12" s="1"/>
  <c r="A72" i="12" s="1"/>
  <c r="A79" i="12" s="1"/>
  <c r="A86" i="12" s="1"/>
  <c r="A93" i="12" s="1"/>
  <c r="A100" i="12" s="1"/>
  <c r="A107" i="12" s="1"/>
  <c r="A114" i="12" s="1"/>
  <c r="A121" i="12" s="1"/>
  <c r="A128" i="12" s="1"/>
  <c r="A135" i="12" s="1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C15" i="12"/>
  <c r="AB15" i="12"/>
  <c r="AA15" i="12"/>
  <c r="Z15" i="12"/>
  <c r="Y15" i="12"/>
  <c r="X15" i="12"/>
  <c r="W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V14" i="12"/>
  <c r="V13" i="12"/>
  <c r="V12" i="12"/>
  <c r="V11" i="12"/>
  <c r="V10" i="12"/>
  <c r="V15" i="12" s="1"/>
  <c r="AE8" i="12"/>
  <c r="AF8" i="12" s="1"/>
  <c r="AG8" i="12" s="1"/>
  <c r="AH8" i="12" s="1"/>
  <c r="AI8" i="12" s="1"/>
  <c r="AJ8" i="12" s="1"/>
  <c r="AK8" i="12" s="1"/>
  <c r="AL8" i="12" s="1"/>
  <c r="AM8" i="12" s="1"/>
  <c r="AN8" i="12" s="1"/>
  <c r="AO8" i="12" s="1"/>
  <c r="AP8" i="12" s="1"/>
  <c r="AQ8" i="12" s="1"/>
  <c r="AD8" i="12"/>
  <c r="AE141" i="11"/>
  <c r="AD141" i="11"/>
  <c r="O141" i="11"/>
  <c r="N141" i="11"/>
  <c r="M141" i="11"/>
  <c r="L141" i="11"/>
  <c r="K141" i="11"/>
  <c r="J141" i="11"/>
  <c r="I141" i="11"/>
  <c r="H141" i="11"/>
  <c r="G141" i="11"/>
  <c r="F141" i="11"/>
  <c r="E141" i="11"/>
  <c r="X141" i="11" s="1"/>
  <c r="D141" i="11"/>
  <c r="W141" i="11" s="1"/>
  <c r="C141" i="11"/>
  <c r="AC140" i="11"/>
  <c r="AC139" i="11"/>
  <c r="AC138" i="11"/>
  <c r="AC137" i="11"/>
  <c r="AC136" i="11"/>
  <c r="AE134" i="11"/>
  <c r="AD134" i="11"/>
  <c r="O134" i="11"/>
  <c r="N134" i="11"/>
  <c r="M134" i="11"/>
  <c r="L134" i="11"/>
  <c r="K134" i="11"/>
  <c r="J134" i="11"/>
  <c r="I134" i="11"/>
  <c r="H134" i="11"/>
  <c r="G134" i="11"/>
  <c r="F134" i="11"/>
  <c r="E134" i="11"/>
  <c r="X134" i="11" s="1"/>
  <c r="D134" i="11"/>
  <c r="W134" i="11" s="1"/>
  <c r="C134" i="11"/>
  <c r="AC133" i="11"/>
  <c r="AC132" i="11"/>
  <c r="AC131" i="11"/>
  <c r="AC130" i="11"/>
  <c r="AC129" i="11"/>
  <c r="AE127" i="11"/>
  <c r="AD127" i="11"/>
  <c r="O127" i="11"/>
  <c r="N127" i="11"/>
  <c r="M127" i="11"/>
  <c r="L127" i="11"/>
  <c r="K127" i="11"/>
  <c r="J127" i="11"/>
  <c r="I127" i="11"/>
  <c r="H127" i="11"/>
  <c r="G127" i="11"/>
  <c r="F127" i="11"/>
  <c r="E127" i="11"/>
  <c r="X127" i="11" s="1"/>
  <c r="D127" i="11"/>
  <c r="W127" i="11" s="1"/>
  <c r="C127" i="11"/>
  <c r="AC126" i="11"/>
  <c r="AC125" i="11"/>
  <c r="AC124" i="11"/>
  <c r="AC123" i="11"/>
  <c r="AC122" i="11"/>
  <c r="AE120" i="11"/>
  <c r="AD120" i="11"/>
  <c r="O120" i="11"/>
  <c r="N120" i="11"/>
  <c r="M120" i="11"/>
  <c r="L120" i="11"/>
  <c r="K120" i="11"/>
  <c r="J120" i="11"/>
  <c r="I120" i="11"/>
  <c r="H120" i="11"/>
  <c r="G120" i="11"/>
  <c r="F120" i="11"/>
  <c r="E120" i="11"/>
  <c r="X120" i="11" s="1"/>
  <c r="D120" i="11"/>
  <c r="W120" i="11" s="1"/>
  <c r="C120" i="11"/>
  <c r="AC119" i="11"/>
  <c r="AC118" i="11"/>
  <c r="AC117" i="11"/>
  <c r="AC116" i="11"/>
  <c r="AC115" i="11"/>
  <c r="AE113" i="11"/>
  <c r="AD113" i="11"/>
  <c r="O113" i="11"/>
  <c r="N113" i="11"/>
  <c r="M113" i="11"/>
  <c r="L113" i="11"/>
  <c r="K113" i="11"/>
  <c r="J113" i="11"/>
  <c r="I113" i="11"/>
  <c r="H113" i="11"/>
  <c r="G113" i="11"/>
  <c r="F113" i="11"/>
  <c r="E113" i="11"/>
  <c r="X113" i="11" s="1"/>
  <c r="D113" i="11"/>
  <c r="W113" i="11" s="1"/>
  <c r="C113" i="11"/>
  <c r="AC112" i="11"/>
  <c r="AC111" i="11"/>
  <c r="AC110" i="11"/>
  <c r="AC109" i="11"/>
  <c r="AC108" i="11"/>
  <c r="AE106" i="11"/>
  <c r="AD106" i="11"/>
  <c r="O106" i="11"/>
  <c r="N106" i="11"/>
  <c r="M106" i="11"/>
  <c r="L106" i="11"/>
  <c r="K106" i="11"/>
  <c r="J106" i="11"/>
  <c r="I106" i="11"/>
  <c r="H106" i="11"/>
  <c r="G106" i="11"/>
  <c r="F106" i="11"/>
  <c r="E106" i="11"/>
  <c r="X106" i="11" s="1"/>
  <c r="D106" i="11"/>
  <c r="W106" i="11" s="1"/>
  <c r="C106" i="11"/>
  <c r="AC105" i="11"/>
  <c r="AC104" i="11"/>
  <c r="AC103" i="11"/>
  <c r="AC102" i="11"/>
  <c r="AC101" i="11"/>
  <c r="AE99" i="11"/>
  <c r="AD99" i="11"/>
  <c r="O99" i="11"/>
  <c r="N99" i="11"/>
  <c r="M99" i="11"/>
  <c r="L99" i="11"/>
  <c r="K99" i="11"/>
  <c r="J99" i="11"/>
  <c r="I99" i="11"/>
  <c r="H99" i="11"/>
  <c r="G99" i="11"/>
  <c r="F99" i="11"/>
  <c r="E99" i="11"/>
  <c r="X99" i="11" s="1"/>
  <c r="D99" i="11"/>
  <c r="W99" i="11" s="1"/>
  <c r="AC98" i="11"/>
  <c r="AC97" i="11"/>
  <c r="AC96" i="11"/>
  <c r="AC95" i="11"/>
  <c r="AE85" i="11"/>
  <c r="AD85" i="11"/>
  <c r="O85" i="11"/>
  <c r="N85" i="11"/>
  <c r="M85" i="11"/>
  <c r="L85" i="11"/>
  <c r="K85" i="11"/>
  <c r="J85" i="11"/>
  <c r="I85" i="11"/>
  <c r="H85" i="11"/>
  <c r="G85" i="11"/>
  <c r="F85" i="11"/>
  <c r="E85" i="11"/>
  <c r="X85" i="11" s="1"/>
  <c r="D85" i="11"/>
  <c r="W85" i="11" s="1"/>
  <c r="AC84" i="11"/>
  <c r="AC83" i="11"/>
  <c r="AC82" i="11"/>
  <c r="AC81" i="11"/>
  <c r="AC77" i="11"/>
  <c r="AC76" i="11"/>
  <c r="AC75" i="11"/>
  <c r="AC74" i="11"/>
  <c r="AC73" i="11"/>
  <c r="AE71" i="11"/>
  <c r="AD71" i="11"/>
  <c r="N71" i="11"/>
  <c r="J71" i="11"/>
  <c r="F71" i="11"/>
  <c r="AC70" i="11"/>
  <c r="AC69" i="11"/>
  <c r="AC68" i="11"/>
  <c r="O71" i="11"/>
  <c r="K71" i="11"/>
  <c r="G71" i="11"/>
  <c r="C71" i="11"/>
  <c r="AC66" i="11"/>
  <c r="M71" i="11"/>
  <c r="L71" i="11"/>
  <c r="I71" i="11"/>
  <c r="H71" i="11"/>
  <c r="E71" i="11"/>
  <c r="X71" i="11" s="1"/>
  <c r="D71" i="11"/>
  <c r="W71" i="11" s="1"/>
  <c r="AE64" i="11"/>
  <c r="AD64" i="11"/>
  <c r="O64" i="11"/>
  <c r="N64" i="11"/>
  <c r="M64" i="11"/>
  <c r="L64" i="11"/>
  <c r="K64" i="11"/>
  <c r="J64" i="11"/>
  <c r="I64" i="11"/>
  <c r="H64" i="11"/>
  <c r="G64" i="11"/>
  <c r="F64" i="11"/>
  <c r="E64" i="11"/>
  <c r="X64" i="11" s="1"/>
  <c r="D64" i="11"/>
  <c r="W64" i="11" s="1"/>
  <c r="C64" i="11"/>
  <c r="AC63" i="11"/>
  <c r="AC62" i="11"/>
  <c r="AC61" i="11"/>
  <c r="AC60" i="11"/>
  <c r="AC59" i="11"/>
  <c r="AE57" i="11"/>
  <c r="AD57" i="11"/>
  <c r="O57" i="11"/>
  <c r="N57" i="11"/>
  <c r="M57" i="11"/>
  <c r="L57" i="11"/>
  <c r="K57" i="11"/>
  <c r="J57" i="11"/>
  <c r="I57" i="11"/>
  <c r="H57" i="11"/>
  <c r="G57" i="11"/>
  <c r="F57" i="11"/>
  <c r="E57" i="11"/>
  <c r="X57" i="11" s="1"/>
  <c r="D57" i="11"/>
  <c r="W57" i="11" s="1"/>
  <c r="C57" i="11"/>
  <c r="AE50" i="11"/>
  <c r="AD50" i="11"/>
  <c r="O50" i="11"/>
  <c r="N50" i="11"/>
  <c r="M50" i="11"/>
  <c r="L50" i="11"/>
  <c r="K50" i="11"/>
  <c r="J50" i="11"/>
  <c r="I50" i="11"/>
  <c r="H50" i="11"/>
  <c r="G50" i="11"/>
  <c r="F50" i="11"/>
  <c r="E50" i="11"/>
  <c r="X50" i="11" s="1"/>
  <c r="D50" i="11"/>
  <c r="W50" i="11" s="1"/>
  <c r="C50" i="11"/>
  <c r="AE43" i="11"/>
  <c r="AD43" i="11"/>
  <c r="O43" i="11"/>
  <c r="N43" i="11"/>
  <c r="M43" i="11"/>
  <c r="L43" i="11"/>
  <c r="K43" i="11"/>
  <c r="J43" i="11"/>
  <c r="I43" i="11"/>
  <c r="H43" i="11"/>
  <c r="G43" i="11"/>
  <c r="F43" i="11"/>
  <c r="E43" i="11"/>
  <c r="X43" i="11" s="1"/>
  <c r="D43" i="11"/>
  <c r="W43" i="11" s="1"/>
  <c r="C43" i="11"/>
  <c r="AE36" i="11"/>
  <c r="AD36" i="11"/>
  <c r="O36" i="11"/>
  <c r="N36" i="11"/>
  <c r="M36" i="11"/>
  <c r="L36" i="11"/>
  <c r="K36" i="11"/>
  <c r="J36" i="11"/>
  <c r="I36" i="11"/>
  <c r="H36" i="11"/>
  <c r="G36" i="11"/>
  <c r="F36" i="11"/>
  <c r="E36" i="11"/>
  <c r="X36" i="11" s="1"/>
  <c r="D36" i="11"/>
  <c r="W36" i="11" s="1"/>
  <c r="C36" i="11"/>
  <c r="AE29" i="11"/>
  <c r="AD29" i="11"/>
  <c r="O29" i="11"/>
  <c r="N29" i="11"/>
  <c r="M29" i="11"/>
  <c r="L29" i="11"/>
  <c r="K29" i="11"/>
  <c r="J29" i="11"/>
  <c r="I29" i="11"/>
  <c r="H29" i="11"/>
  <c r="G29" i="11"/>
  <c r="F29" i="11"/>
  <c r="E29" i="11"/>
  <c r="X29" i="11" s="1"/>
  <c r="D29" i="11"/>
  <c r="W29" i="11" s="1"/>
  <c r="C29" i="11"/>
  <c r="AE22" i="11"/>
  <c r="AD22" i="11"/>
  <c r="O22" i="11"/>
  <c r="N22" i="11"/>
  <c r="M22" i="11"/>
  <c r="L22" i="11"/>
  <c r="K22" i="11"/>
  <c r="J22" i="11"/>
  <c r="I22" i="11"/>
  <c r="H22" i="11"/>
  <c r="G22" i="11"/>
  <c r="F22" i="11"/>
  <c r="E22" i="11"/>
  <c r="X22" i="11" s="1"/>
  <c r="D22" i="11"/>
  <c r="W22" i="11" s="1"/>
  <c r="C22" i="11"/>
  <c r="A16" i="11"/>
  <c r="AE15" i="11"/>
  <c r="AD15" i="11"/>
  <c r="O15" i="11"/>
  <c r="N15" i="11"/>
  <c r="M15" i="11"/>
  <c r="L15" i="11"/>
  <c r="K15" i="11"/>
  <c r="J15" i="11"/>
  <c r="I15" i="11"/>
  <c r="H15" i="11"/>
  <c r="G15" i="11"/>
  <c r="F15" i="11"/>
  <c r="E15" i="11"/>
  <c r="X15" i="11" s="1"/>
  <c r="D15" i="11"/>
  <c r="W15" i="11" s="1"/>
  <c r="C15" i="11"/>
  <c r="AC14" i="11"/>
  <c r="AC13" i="11"/>
  <c r="AC12" i="11"/>
  <c r="AC11" i="11"/>
  <c r="AC10" i="11"/>
  <c r="AJ19" i="11"/>
  <c r="AJ55" i="27"/>
  <c r="AJ53" i="27"/>
  <c r="AJ21" i="11"/>
  <c r="AJ54" i="27"/>
  <c r="AJ17" i="11"/>
  <c r="AJ56" i="27"/>
  <c r="AJ18" i="11"/>
  <c r="AJ20" i="11"/>
  <c r="AJ52" i="27"/>
  <c r="V29" i="11" l="1"/>
  <c r="V57" i="11"/>
  <c r="V64" i="11"/>
  <c r="V106" i="11"/>
  <c r="V113" i="11"/>
  <c r="V120" i="11"/>
  <c r="V127" i="11"/>
  <c r="V134" i="11"/>
  <c r="V141" i="11"/>
  <c r="V15" i="11"/>
  <c r="V43" i="11"/>
  <c r="J155" i="11"/>
  <c r="V22" i="11"/>
  <c r="V50" i="11"/>
  <c r="P155" i="11"/>
  <c r="V71" i="11"/>
  <c r="V36" i="11"/>
  <c r="F155" i="11"/>
  <c r="N155" i="11"/>
  <c r="L155" i="11"/>
  <c r="I155" i="11"/>
  <c r="E155" i="11"/>
  <c r="D155" i="11"/>
  <c r="M155" i="11"/>
  <c r="H155" i="11"/>
  <c r="O155" i="11"/>
  <c r="G155" i="11"/>
  <c r="K155" i="11"/>
  <c r="AJ22" i="11"/>
  <c r="AJ57" i="27"/>
  <c r="A65" i="27"/>
  <c r="A23" i="11"/>
  <c r="AC120" i="11"/>
  <c r="AC78" i="11"/>
  <c r="AC22" i="11"/>
  <c r="AC141" i="11"/>
  <c r="AC134" i="11"/>
  <c r="AC113" i="11"/>
  <c r="AC50" i="11"/>
  <c r="AC36" i="11"/>
  <c r="AC29" i="11"/>
  <c r="AC15" i="11"/>
  <c r="AC43" i="11"/>
  <c r="AC57" i="11"/>
  <c r="AC64" i="11"/>
  <c r="AC106" i="11"/>
  <c r="AC127" i="11"/>
  <c r="V71" i="12"/>
  <c r="V22" i="12"/>
  <c r="O71" i="12"/>
  <c r="O22" i="12"/>
  <c r="AC67" i="11"/>
  <c r="AC71" i="11" s="1"/>
  <c r="AJ27" i="11"/>
  <c r="AJ60" i="27"/>
  <c r="AJ25" i="11"/>
  <c r="AJ61" i="27"/>
  <c r="AJ63" i="27"/>
  <c r="AJ28" i="11"/>
  <c r="AJ26" i="11"/>
  <c r="AJ62" i="27"/>
  <c r="AJ59" i="27"/>
  <c r="AJ24" i="11"/>
  <c r="X155" i="11" l="1"/>
  <c r="AE155" i="11"/>
  <c r="W155" i="11"/>
  <c r="AD155" i="11"/>
  <c r="AJ29" i="11"/>
  <c r="AJ64" i="27"/>
  <c r="A72" i="27"/>
  <c r="A30" i="11"/>
  <c r="AJ35" i="11"/>
  <c r="AJ34" i="11"/>
  <c r="AJ31" i="11"/>
  <c r="AJ32" i="11"/>
  <c r="AJ69" i="27"/>
  <c r="AJ68" i="27"/>
  <c r="AJ66" i="27"/>
  <c r="AJ70" i="27"/>
  <c r="AJ33" i="11"/>
  <c r="AJ67" i="27"/>
  <c r="AJ36" i="11" l="1"/>
  <c r="AJ71" i="27"/>
  <c r="A79" i="27"/>
  <c r="A37" i="11"/>
  <c r="O67" i="5"/>
  <c r="V67" i="5" s="1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M22" i="5"/>
  <c r="I22" i="5"/>
  <c r="E22" i="5"/>
  <c r="N22" i="5"/>
  <c r="J22" i="5"/>
  <c r="F22" i="5"/>
  <c r="O22" i="5"/>
  <c r="K22" i="5"/>
  <c r="G22" i="5"/>
  <c r="C22" i="5"/>
  <c r="M29" i="5"/>
  <c r="A30" i="5"/>
  <c r="A37" i="5" s="1"/>
  <c r="A44" i="5" s="1"/>
  <c r="A51" i="5" s="1"/>
  <c r="A58" i="5" s="1"/>
  <c r="A65" i="5" s="1"/>
  <c r="A72" i="5" s="1"/>
  <c r="A79" i="5" s="1"/>
  <c r="A86" i="5" s="1"/>
  <c r="A93" i="5" s="1"/>
  <c r="A100" i="5" s="1"/>
  <c r="A107" i="5" s="1"/>
  <c r="A114" i="5" s="1"/>
  <c r="A121" i="5" s="1"/>
  <c r="A128" i="5" s="1"/>
  <c r="A135" i="5" s="1"/>
  <c r="A23" i="5"/>
  <c r="A16" i="5"/>
  <c r="A16" i="6"/>
  <c r="A23" i="6" s="1"/>
  <c r="A30" i="6" s="1"/>
  <c r="A37" i="6" s="1"/>
  <c r="A44" i="6" s="1"/>
  <c r="A51" i="6" s="1"/>
  <c r="A58" i="6" s="1"/>
  <c r="A65" i="6" s="1"/>
  <c r="A72" i="6" s="1"/>
  <c r="A79" i="6" s="1"/>
  <c r="A86" i="6" s="1"/>
  <c r="A93" i="6" s="1"/>
  <c r="A100" i="6" s="1"/>
  <c r="A107" i="6" s="1"/>
  <c r="A114" i="6" s="1"/>
  <c r="A121" i="6" s="1"/>
  <c r="A128" i="6" s="1"/>
  <c r="A135" i="6" s="1"/>
  <c r="V140" i="5"/>
  <c r="V139" i="5"/>
  <c r="V138" i="5"/>
  <c r="V137" i="5"/>
  <c r="V136" i="5"/>
  <c r="V141" i="5" s="1"/>
  <c r="V133" i="5"/>
  <c r="V132" i="5"/>
  <c r="V131" i="5"/>
  <c r="V130" i="5"/>
  <c r="V129" i="5"/>
  <c r="V134" i="5" s="1"/>
  <c r="V126" i="5"/>
  <c r="V125" i="5"/>
  <c r="V124" i="5"/>
  <c r="V123" i="5"/>
  <c r="V122" i="5"/>
  <c r="V119" i="5"/>
  <c r="V118" i="5"/>
  <c r="V117" i="5"/>
  <c r="V116" i="5"/>
  <c r="V115" i="5"/>
  <c r="V120" i="5" s="1"/>
  <c r="V112" i="5"/>
  <c r="V111" i="5"/>
  <c r="V110" i="5"/>
  <c r="V109" i="5"/>
  <c r="V108" i="5"/>
  <c r="V105" i="5"/>
  <c r="V104" i="5"/>
  <c r="V103" i="5"/>
  <c r="V102" i="5"/>
  <c r="V101" i="5"/>
  <c r="V98" i="5"/>
  <c r="V97" i="5"/>
  <c r="V96" i="5"/>
  <c r="V95" i="5"/>
  <c r="V94" i="5"/>
  <c r="V91" i="5"/>
  <c r="V90" i="5"/>
  <c r="V89" i="5"/>
  <c r="V88" i="5"/>
  <c r="V87" i="5"/>
  <c r="V92" i="5" s="1"/>
  <c r="V84" i="5"/>
  <c r="V83" i="5"/>
  <c r="V82" i="5"/>
  <c r="V81" i="5"/>
  <c r="V80" i="5"/>
  <c r="V85" i="5" s="1"/>
  <c r="V77" i="5"/>
  <c r="V76" i="5"/>
  <c r="V75" i="5"/>
  <c r="V74" i="5"/>
  <c r="V73" i="5"/>
  <c r="V78" i="5" s="1"/>
  <c r="V70" i="5"/>
  <c r="V66" i="5"/>
  <c r="V63" i="5"/>
  <c r="V62" i="5"/>
  <c r="V61" i="5"/>
  <c r="V60" i="5"/>
  <c r="V59" i="5"/>
  <c r="V56" i="5"/>
  <c r="V55" i="5"/>
  <c r="V54" i="5"/>
  <c r="V53" i="5"/>
  <c r="V52" i="5"/>
  <c r="V49" i="5"/>
  <c r="V48" i="5"/>
  <c r="V47" i="5"/>
  <c r="V46" i="5"/>
  <c r="V45" i="5"/>
  <c r="V42" i="5"/>
  <c r="V41" i="5"/>
  <c r="V40" i="5"/>
  <c r="V39" i="5"/>
  <c r="V38" i="5"/>
  <c r="V35" i="5"/>
  <c r="V34" i="5"/>
  <c r="V33" i="5"/>
  <c r="V32" i="5"/>
  <c r="V31" i="5"/>
  <c r="V28" i="5"/>
  <c r="V27" i="5"/>
  <c r="V26" i="5"/>
  <c r="V25" i="5"/>
  <c r="V24" i="5"/>
  <c r="V21" i="5"/>
  <c r="V20" i="5"/>
  <c r="V19" i="5"/>
  <c r="V18" i="5"/>
  <c r="V17" i="5"/>
  <c r="V14" i="5"/>
  <c r="V13" i="5"/>
  <c r="V12" i="5"/>
  <c r="V11" i="5"/>
  <c r="V10" i="5"/>
  <c r="V15" i="5" s="1"/>
  <c r="V140" i="6"/>
  <c r="V139" i="6"/>
  <c r="V138" i="6"/>
  <c r="V137" i="6"/>
  <c r="V136" i="6"/>
  <c r="V141" i="6" s="1"/>
  <c r="V133" i="6"/>
  <c r="V132" i="6"/>
  <c r="V131" i="6"/>
  <c r="V130" i="6"/>
  <c r="V129" i="6"/>
  <c r="V134" i="6" s="1"/>
  <c r="V126" i="6"/>
  <c r="V125" i="6"/>
  <c r="V124" i="6"/>
  <c r="V123" i="6"/>
  <c r="V122" i="6"/>
  <c r="V127" i="6" s="1"/>
  <c r="V119" i="6"/>
  <c r="V118" i="6"/>
  <c r="V117" i="6"/>
  <c r="V116" i="6"/>
  <c r="V115" i="6"/>
  <c r="V120" i="6" s="1"/>
  <c r="V112" i="6"/>
  <c r="V111" i="6"/>
  <c r="V110" i="6"/>
  <c r="V109" i="6"/>
  <c r="V108" i="6"/>
  <c r="V113" i="6" s="1"/>
  <c r="V105" i="6"/>
  <c r="V104" i="6"/>
  <c r="V103" i="6"/>
  <c r="V102" i="6"/>
  <c r="V101" i="6"/>
  <c r="V106" i="6" s="1"/>
  <c r="V98" i="6"/>
  <c r="V97" i="6"/>
  <c r="V96" i="6"/>
  <c r="V95" i="6"/>
  <c r="V94" i="6"/>
  <c r="V99" i="6" s="1"/>
  <c r="V91" i="6"/>
  <c r="V90" i="6"/>
  <c r="V89" i="6"/>
  <c r="V88" i="6"/>
  <c r="V87" i="6"/>
  <c r="V92" i="6" s="1"/>
  <c r="V84" i="6"/>
  <c r="V83" i="6"/>
  <c r="V82" i="6"/>
  <c r="V81" i="6"/>
  <c r="V80" i="6"/>
  <c r="V85" i="6" s="1"/>
  <c r="V77" i="6"/>
  <c r="V76" i="6"/>
  <c r="V75" i="6"/>
  <c r="V74" i="6"/>
  <c r="V73" i="6"/>
  <c r="V78" i="6" s="1"/>
  <c r="V70" i="6"/>
  <c r="V69" i="6"/>
  <c r="V68" i="6"/>
  <c r="V67" i="6"/>
  <c r="V66" i="6"/>
  <c r="V71" i="6" s="1"/>
  <c r="V63" i="6"/>
  <c r="V62" i="6"/>
  <c r="V61" i="6"/>
  <c r="V60" i="6"/>
  <c r="V59" i="6"/>
  <c r="V64" i="6" s="1"/>
  <c r="V56" i="6"/>
  <c r="V55" i="6"/>
  <c r="V54" i="6"/>
  <c r="V53" i="6"/>
  <c r="V52" i="6"/>
  <c r="V57" i="6" s="1"/>
  <c r="V49" i="6"/>
  <c r="V48" i="6"/>
  <c r="V47" i="6"/>
  <c r="V46" i="6"/>
  <c r="V45" i="6"/>
  <c r="V50" i="6" s="1"/>
  <c r="V42" i="6"/>
  <c r="V41" i="6"/>
  <c r="V40" i="6"/>
  <c r="V39" i="6"/>
  <c r="V38" i="6"/>
  <c r="V43" i="6" s="1"/>
  <c r="V35" i="6"/>
  <c r="V34" i="6"/>
  <c r="V33" i="6"/>
  <c r="V32" i="6"/>
  <c r="V31" i="6"/>
  <c r="V36" i="6" s="1"/>
  <c r="V28" i="6"/>
  <c r="V27" i="6"/>
  <c r="V26" i="6"/>
  <c r="V25" i="6"/>
  <c r="V24" i="6"/>
  <c r="V29" i="6" s="1"/>
  <c r="V21" i="6"/>
  <c r="V20" i="6"/>
  <c r="V19" i="6"/>
  <c r="V18" i="6"/>
  <c r="V17" i="6"/>
  <c r="V22" i="6" s="1"/>
  <c r="V14" i="6"/>
  <c r="V13" i="6"/>
  <c r="V12" i="6"/>
  <c r="V11" i="6"/>
  <c r="V10" i="6"/>
  <c r="V15" i="6" s="1"/>
  <c r="AQ141" i="6"/>
  <c r="AP141" i="6"/>
  <c r="AO141" i="6"/>
  <c r="AN141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Z141" i="6"/>
  <c r="Y141" i="6"/>
  <c r="X141" i="6"/>
  <c r="W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AQ134" i="6"/>
  <c r="AP134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Z134" i="6"/>
  <c r="Y134" i="6"/>
  <c r="X134" i="6"/>
  <c r="W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AQ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Z127" i="6"/>
  <c r="Y127" i="6"/>
  <c r="X127" i="6"/>
  <c r="W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AQ120" i="6"/>
  <c r="AP120" i="6"/>
  <c r="AO120" i="6"/>
  <c r="AN120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Z120" i="6"/>
  <c r="Y120" i="6"/>
  <c r="X120" i="6"/>
  <c r="W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AQ113" i="6"/>
  <c r="AP113" i="6"/>
  <c r="AO113" i="6"/>
  <c r="AN113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AQ99" i="6"/>
  <c r="AP99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AQ92" i="6"/>
  <c r="AP92" i="6"/>
  <c r="AO92" i="6"/>
  <c r="AN92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Z92" i="6"/>
  <c r="Y92" i="6"/>
  <c r="X92" i="6"/>
  <c r="W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AQ78" i="6"/>
  <c r="AP78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Z78" i="6"/>
  <c r="Y78" i="6"/>
  <c r="X78" i="6"/>
  <c r="W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AQ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Z71" i="6"/>
  <c r="Y71" i="6"/>
  <c r="X71" i="6"/>
  <c r="W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AQ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Z57" i="6"/>
  <c r="Y57" i="6"/>
  <c r="X57" i="6"/>
  <c r="W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Z43" i="6"/>
  <c r="Y43" i="6"/>
  <c r="X43" i="6"/>
  <c r="W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C119" i="6"/>
  <c r="AC118" i="6"/>
  <c r="AC117" i="6"/>
  <c r="AC116" i="6"/>
  <c r="AC115" i="6"/>
  <c r="AE8" i="6"/>
  <c r="AF8" i="6" s="1"/>
  <c r="AG8" i="6" s="1"/>
  <c r="AH8" i="6" s="1"/>
  <c r="AI8" i="6" s="1"/>
  <c r="AJ8" i="6" s="1"/>
  <c r="AK8" i="6" s="1"/>
  <c r="AL8" i="6" s="1"/>
  <c r="AM8" i="6" s="1"/>
  <c r="AN8" i="6" s="1"/>
  <c r="AO8" i="6" s="1"/>
  <c r="AP8" i="6" s="1"/>
  <c r="AQ8" i="6" s="1"/>
  <c r="AD8" i="6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U22" i="5"/>
  <c r="T22" i="5"/>
  <c r="S22" i="5"/>
  <c r="R22" i="5"/>
  <c r="Q22" i="5"/>
  <c r="P22" i="5"/>
  <c r="L22" i="5"/>
  <c r="H22" i="5"/>
  <c r="D22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U29" i="5"/>
  <c r="T29" i="5"/>
  <c r="S29" i="5"/>
  <c r="R29" i="5"/>
  <c r="Q29" i="5"/>
  <c r="P29" i="5"/>
  <c r="O29" i="5"/>
  <c r="N29" i="5"/>
  <c r="L29" i="5"/>
  <c r="K29" i="5"/>
  <c r="J29" i="5"/>
  <c r="I29" i="5"/>
  <c r="H29" i="5"/>
  <c r="G29" i="5"/>
  <c r="F29" i="5"/>
  <c r="E29" i="5"/>
  <c r="D29" i="5"/>
  <c r="C29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Z43" i="5"/>
  <c r="Y43" i="5"/>
  <c r="X43" i="5"/>
  <c r="W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U71" i="5"/>
  <c r="T71" i="5"/>
  <c r="S71" i="5"/>
  <c r="R71" i="5"/>
  <c r="Q71" i="5"/>
  <c r="P71" i="5"/>
  <c r="H71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Z85" i="5"/>
  <c r="Y85" i="5"/>
  <c r="X85" i="5"/>
  <c r="W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AQ120" i="5"/>
  <c r="AP120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A120" i="5"/>
  <c r="Z120" i="5"/>
  <c r="Y120" i="5"/>
  <c r="X120" i="5"/>
  <c r="W120" i="5"/>
  <c r="U120" i="5"/>
  <c r="T120" i="5"/>
  <c r="S120" i="5"/>
  <c r="R120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Z134" i="5"/>
  <c r="Y134" i="5"/>
  <c r="X134" i="5"/>
  <c r="W134" i="5"/>
  <c r="U134" i="5"/>
  <c r="T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Y141" i="5"/>
  <c r="X141" i="5"/>
  <c r="W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AC119" i="5"/>
  <c r="AC118" i="5"/>
  <c r="AC117" i="5"/>
  <c r="AC116" i="5"/>
  <c r="AC115" i="5"/>
  <c r="AD8" i="5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J38" i="11"/>
  <c r="AJ40" i="11"/>
  <c r="AJ39" i="11"/>
  <c r="AJ42" i="11"/>
  <c r="AJ41" i="11"/>
  <c r="AJ43" i="11" l="1"/>
  <c r="A86" i="27"/>
  <c r="A44" i="11"/>
  <c r="V127" i="5"/>
  <c r="V64" i="5"/>
  <c r="D71" i="5"/>
  <c r="L71" i="5"/>
  <c r="E71" i="5"/>
  <c r="I71" i="5"/>
  <c r="M71" i="5"/>
  <c r="C71" i="5"/>
  <c r="G71" i="5"/>
  <c r="K71" i="5"/>
  <c r="V68" i="5"/>
  <c r="F71" i="5"/>
  <c r="J71" i="5"/>
  <c r="N71" i="5"/>
  <c r="V69" i="5"/>
  <c r="V43" i="5"/>
  <c r="V113" i="5"/>
  <c r="V106" i="5"/>
  <c r="V99" i="5"/>
  <c r="O71" i="5"/>
  <c r="V57" i="5"/>
  <c r="V50" i="5"/>
  <c r="V36" i="5"/>
  <c r="V29" i="5"/>
  <c r="V22" i="5"/>
  <c r="AJ45" i="11"/>
  <c r="AJ46" i="11"/>
  <c r="AJ49" i="11"/>
  <c r="AJ47" i="11"/>
  <c r="AJ48" i="11"/>
  <c r="AJ50" i="11" l="1"/>
  <c r="A93" i="27"/>
  <c r="A51" i="11"/>
  <c r="V71" i="5"/>
  <c r="AJ56" i="11"/>
  <c r="AJ54" i="11"/>
  <c r="AJ55" i="11"/>
  <c r="AJ53" i="11"/>
  <c r="AJ52" i="11"/>
  <c r="AJ57" i="11" l="1"/>
  <c r="A100" i="27"/>
  <c r="A58" i="11"/>
  <c r="C99" i="11"/>
  <c r="V99" i="11" s="1"/>
  <c r="C85" i="11"/>
  <c r="V85" i="11" s="1"/>
  <c r="AC94" i="11"/>
  <c r="AC99" i="11" s="1"/>
  <c r="AJ97" i="27"/>
  <c r="AJ61" i="11"/>
  <c r="AJ98" i="27"/>
  <c r="AJ62" i="11"/>
  <c r="AJ95" i="27"/>
  <c r="AJ94" i="27"/>
  <c r="AJ96" i="27"/>
  <c r="AJ63" i="11"/>
  <c r="AJ59" i="11"/>
  <c r="AJ60" i="11"/>
  <c r="AJ82" i="27" l="1"/>
  <c r="AJ80" i="27"/>
  <c r="AJ81" i="27"/>
  <c r="AJ84" i="27"/>
  <c r="AJ83" i="27"/>
  <c r="AJ64" i="11"/>
  <c r="AJ99" i="27"/>
  <c r="AJ85" i="27" s="1"/>
  <c r="A107" i="27"/>
  <c r="A65" i="11"/>
  <c r="AC80" i="11"/>
  <c r="AC85" i="11" s="1"/>
  <c r="AJ68" i="11"/>
  <c r="AJ66" i="11"/>
  <c r="AJ102" i="27"/>
  <c r="AJ70" i="11"/>
  <c r="AJ69" i="11"/>
  <c r="AJ101" i="27"/>
  <c r="AJ103" i="27"/>
  <c r="AJ104" i="27"/>
  <c r="AJ67" i="11"/>
  <c r="AJ105" i="27"/>
  <c r="AJ115" i="27" l="1"/>
  <c r="AJ117" i="27"/>
  <c r="AJ119" i="27"/>
  <c r="AJ116" i="27"/>
  <c r="AJ118" i="27"/>
  <c r="AJ71" i="11"/>
  <c r="AJ106" i="27"/>
  <c r="A114" i="27"/>
  <c r="A72" i="11"/>
  <c r="A79" i="11" s="1"/>
  <c r="A86" i="11" s="1"/>
  <c r="A93" i="11" s="1"/>
  <c r="AJ112" i="27"/>
  <c r="AJ96" i="11"/>
  <c r="AJ111" i="27"/>
  <c r="AJ95" i="11"/>
  <c r="AJ109" i="27"/>
  <c r="AJ108" i="27"/>
  <c r="AJ97" i="11"/>
  <c r="AJ110" i="27"/>
  <c r="AJ98" i="11"/>
  <c r="AJ94" i="11"/>
  <c r="AJ81" i="11" l="1"/>
  <c r="AJ84" i="11"/>
  <c r="AJ83" i="11"/>
  <c r="AJ82" i="11"/>
  <c r="AJ80" i="11"/>
  <c r="AJ99" i="11"/>
  <c r="AJ85" i="11" s="1"/>
  <c r="AJ113" i="27"/>
  <c r="A121" i="27"/>
  <c r="A100" i="11"/>
  <c r="AJ103" i="11"/>
  <c r="AJ101" i="11"/>
  <c r="AJ104" i="11"/>
  <c r="AJ105" i="11"/>
  <c r="AJ102" i="11"/>
  <c r="AJ118" i="11" l="1"/>
  <c r="AJ116" i="11"/>
  <c r="AJ117" i="11"/>
  <c r="AJ119" i="11"/>
  <c r="AJ106" i="11"/>
  <c r="AJ120" i="11" s="1"/>
  <c r="AJ115" i="11"/>
  <c r="AJ120" i="27"/>
  <c r="A128" i="27"/>
  <c r="A107" i="11"/>
  <c r="AJ108" i="11"/>
  <c r="AJ109" i="11"/>
  <c r="AJ110" i="11"/>
  <c r="AJ111" i="11"/>
  <c r="AJ112" i="11"/>
  <c r="AJ122" i="27"/>
  <c r="AJ123" i="27"/>
  <c r="AJ113" i="11" l="1"/>
  <c r="AJ127" i="27"/>
  <c r="A135" i="27"/>
  <c r="A114" i="11"/>
  <c r="A121" i="11" s="1"/>
  <c r="AJ123" i="11"/>
  <c r="AJ122" i="11"/>
  <c r="AJ127" i="11" l="1"/>
  <c r="AJ134" i="27"/>
  <c r="A128" i="11"/>
  <c r="AJ137" i="27"/>
  <c r="AJ140" i="27"/>
  <c r="AJ138" i="27"/>
  <c r="AJ136" i="27"/>
  <c r="AJ139" i="27"/>
  <c r="AJ134" i="11" l="1"/>
  <c r="AJ141" i="27"/>
  <c r="A135" i="11"/>
  <c r="AJ137" i="11"/>
  <c r="AJ140" i="11"/>
  <c r="AJ136" i="11"/>
  <c r="AJ139" i="11"/>
  <c r="AJ138" i="11"/>
  <c r="AJ141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National Grid</author>
  </authors>
  <commentList>
    <comment ref="B10" authorId="0" shapeId="0" xr:uid="{68DB1636-63B0-4057-B1CC-FA442E9DAE6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5 - Line 33</t>
        </r>
      </text>
    </comment>
    <comment ref="B11" authorId="0" shapeId="0" xr:uid="{28EC7886-310C-4476-8FD5-722D9E950D3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33</t>
        </r>
      </text>
    </comment>
    <comment ref="B31" authorId="0" shapeId="0" xr:uid="{64913576-1D78-4D98-B381-BA53CC87B88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11 - Line 39</t>
        </r>
      </text>
    </comment>
    <comment ref="B32" authorId="0" shapeId="0" xr:uid="{F369BD32-EC3B-411E-ABC8-A731BE93303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39</t>
        </r>
      </text>
    </comment>
    <comment ref="B38" authorId="0" shapeId="0" xr:uid="{EF3188B2-4D22-4C14-9EEF-BFD4ACE1FC7E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13 - Line 41</t>
        </r>
      </text>
    </comment>
    <comment ref="B39" authorId="0" shapeId="0" xr:uid="{31B1CB8F-7C66-43EA-B986-9E626621643B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41</t>
        </r>
      </text>
    </comment>
    <comment ref="B52" authorId="0" shapeId="0" xr:uid="{7FC0DF30-49F6-42EA-9410-C51ED38B291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12 - Line 40</t>
        </r>
      </text>
    </comment>
    <comment ref="B53" authorId="0" shapeId="0" xr:uid="{0EDA5BAD-D2B5-45C3-8304-855D06686B3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40</t>
        </r>
      </text>
    </comment>
    <comment ref="B59" authorId="0" shapeId="0" xr:uid="{821EEA71-2078-423F-9EB6-14C5F2EB6AA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14 - Line 42</t>
        </r>
      </text>
    </comment>
    <comment ref="B60" authorId="0" shapeId="0" xr:uid="{0294D6EF-08DA-4104-9830-35C8A9D7E70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42</t>
        </r>
      </text>
    </comment>
    <comment ref="B94" authorId="0" shapeId="0" xr:uid="{51871C7A-C412-4893-BAD2-E96D0805E52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6 - Line 38</t>
        </r>
      </text>
    </comment>
    <comment ref="B95" authorId="0" shapeId="0" xr:uid="{C8D6407A-62B7-418B-8925-38EA8921004E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38</t>
        </r>
      </text>
    </comment>
    <comment ref="B101" authorId="0" shapeId="0" xr:uid="{477C9EAB-12D1-4FDA-BE88-13D7D7297A4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7 - Line 35</t>
        </r>
      </text>
    </comment>
    <comment ref="B102" authorId="0" shapeId="0" xr:uid="{D24C0D96-219C-4DDF-8233-A9BEFB78C96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35</t>
        </r>
      </text>
    </comment>
    <comment ref="B122" authorId="0" shapeId="0" xr:uid="{7BF17F08-96CB-4FD1-AF73-6D217EC543FA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Reg and LI rates are combined in the monthly MA DPU report.</t>
        </r>
      </text>
    </comment>
    <comment ref="B123" authorId="0" shapeId="0" xr:uid="{50B5FAD5-7873-46C7-88D5-5B8A6A816EBB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53
Reg and LI rates are combined in the monthly report.</t>
        </r>
      </text>
    </comment>
    <comment ref="B124" authorId="0" shapeId="0" xr:uid="{8B97475B-A438-4CF8-B6A3-E75EDB3A26BC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5" authorId="0" shapeId="0" xr:uid="{453D48A4-FAE6-40FD-AE37-0716283DD51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6" authorId="0" shapeId="0" xr:uid="{90EA6305-AD54-4BDA-97A5-5DE0636D30F9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9" authorId="0" shapeId="0" xr:uid="{A9B6585B-2E5F-4CA4-A950-A4A292EE261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23 - Line 46</t>
        </r>
      </text>
    </comment>
    <comment ref="B130" authorId="0" shapeId="0" xr:uid="{02497A55-535F-482B-B0B2-5B54447519BC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National Grid</author>
  </authors>
  <commentList>
    <comment ref="B10" authorId="0" shapeId="0" xr:uid="{C19E341A-F687-4559-A37A-39891C83184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5 - Line 33</t>
        </r>
      </text>
    </comment>
    <comment ref="B11" authorId="0" shapeId="0" xr:uid="{23BCBD7A-1736-47FF-A3AB-69C951D16A9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33</t>
        </r>
      </text>
    </comment>
    <comment ref="B31" authorId="0" shapeId="0" xr:uid="{B061377E-9A25-4698-8CAA-74C1132C13E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11 - Line 39</t>
        </r>
      </text>
    </comment>
    <comment ref="B32" authorId="0" shapeId="0" xr:uid="{603796C3-DB36-46B7-A2F6-C3DADF99659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39</t>
        </r>
      </text>
    </comment>
    <comment ref="B38" authorId="0" shapeId="0" xr:uid="{D5375810-1A3D-47BB-B958-1A89CD25DFA4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13 - Line 41</t>
        </r>
      </text>
    </comment>
    <comment ref="B39" authorId="0" shapeId="0" xr:uid="{CA1F7FDC-8794-44E8-AA55-B29B0B7216D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41</t>
        </r>
      </text>
    </comment>
    <comment ref="B52" authorId="0" shapeId="0" xr:uid="{0381BB8A-1347-4A92-9529-C14EE323577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12 - Line 40</t>
        </r>
      </text>
    </comment>
    <comment ref="B53" authorId="0" shapeId="0" xr:uid="{ECB10CDE-296D-42DF-8884-A53F8A7977B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40</t>
        </r>
      </text>
    </comment>
    <comment ref="B59" authorId="0" shapeId="0" xr:uid="{966268ED-0CEA-405D-92E4-C13078617B54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14 - Line 42</t>
        </r>
      </text>
    </comment>
    <comment ref="B60" authorId="0" shapeId="0" xr:uid="{6BBCA695-E0DB-4292-9469-36A1960E14A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42</t>
        </r>
      </text>
    </comment>
    <comment ref="B94" authorId="0" shapeId="0" xr:uid="{A930AADF-E331-43DE-9871-BA76FB29B014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6 - Line 38</t>
        </r>
      </text>
    </comment>
    <comment ref="B95" authorId="0" shapeId="0" xr:uid="{6C006148-BFE3-424F-8675-8C06CC05070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38</t>
        </r>
      </text>
    </comment>
    <comment ref="B101" authorId="0" shapeId="0" xr:uid="{A4584439-7B79-46AF-9046-263181D0E2E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7 - Line 35</t>
        </r>
      </text>
    </comment>
    <comment ref="B102" authorId="0" shapeId="0" xr:uid="{2BCBF1C1-9E2E-4D98-A56E-1F5E67376A8F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35</t>
        </r>
      </text>
    </comment>
    <comment ref="B122" authorId="0" shapeId="0" xr:uid="{399B38E9-E4B1-4320-8ED6-883AA260FA5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Reg and LI rates are combined in the monthly MA DPU report.</t>
        </r>
      </text>
    </comment>
    <comment ref="B123" authorId="0" shapeId="0" xr:uid="{7E252C0D-13AD-4F6C-8AE5-47B11F0DE1E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53
Reg and LI rates are combined in the monthly report.</t>
        </r>
      </text>
    </comment>
    <comment ref="B124" authorId="0" shapeId="0" xr:uid="{2AE3949A-A21E-4EE4-99C2-C06379CF4FF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5" authorId="0" shapeId="0" xr:uid="{3ACC88F8-BE09-4236-9E39-7B866781086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6" authorId="0" shapeId="0" xr:uid="{324A6CA5-F0F6-4B9D-B480-D1E8C19616D0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National Grid</author>
  </authors>
  <commentList>
    <comment ref="B10" authorId="0" shapeId="0" xr:uid="{FA536AC7-9B6B-4CCE-BE62-3BAEC4C9AB3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5 - Line 33</t>
        </r>
      </text>
    </comment>
    <comment ref="B11" authorId="0" shapeId="0" xr:uid="{A6FF7517-FD01-46DB-9EC5-28BDAEB4651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33</t>
        </r>
      </text>
    </comment>
    <comment ref="B31" authorId="0" shapeId="0" xr:uid="{E78AEEBA-BB6F-4152-A7BA-4A574C6A529E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11 - Line 39</t>
        </r>
      </text>
    </comment>
    <comment ref="B32" authorId="0" shapeId="0" xr:uid="{00856CD5-BF58-428F-AFFB-895E2CAD6E3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39</t>
        </r>
      </text>
    </comment>
    <comment ref="B38" authorId="0" shapeId="0" xr:uid="{3099D67A-E326-42D2-8302-EECBC5F7EB9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13 - Line 41</t>
        </r>
      </text>
    </comment>
    <comment ref="B39" authorId="0" shapeId="0" xr:uid="{FF37064B-E442-4AC2-8506-B3BCAC36053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41</t>
        </r>
      </text>
    </comment>
    <comment ref="B52" authorId="0" shapeId="0" xr:uid="{02975250-C3B2-49DF-808A-728FF5730D6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12 - Line 40</t>
        </r>
      </text>
    </comment>
    <comment ref="B53" authorId="0" shapeId="0" xr:uid="{76DA22A6-6C94-48AD-BC7A-D772464F52F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40</t>
        </r>
      </text>
    </comment>
    <comment ref="B59" authorId="0" shapeId="0" xr:uid="{44EA7D67-6588-4207-AE92-E88B1343B615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14 - Line 42</t>
        </r>
      </text>
    </comment>
    <comment ref="B60" authorId="0" shapeId="0" xr:uid="{10D0B6E6-4D7E-4BBD-B147-203D4DCE91DA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42</t>
        </r>
      </text>
    </comment>
    <comment ref="B94" authorId="0" shapeId="0" xr:uid="{7EF0A1B2-30AD-40BA-8C2C-7C6E5DFB2D0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6 - Line 38</t>
        </r>
      </text>
    </comment>
    <comment ref="B95" authorId="0" shapeId="0" xr:uid="{5C33CE0D-71B1-4046-8943-5E977F43F331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38</t>
        </r>
      </text>
    </comment>
    <comment ref="B101" authorId="0" shapeId="0" xr:uid="{B1AB2DF8-58F2-4D4B-A8FA-CDC0ECE4CA47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7 - Line 35</t>
        </r>
      </text>
    </comment>
    <comment ref="B102" authorId="0" shapeId="0" xr:uid="{7C9E1625-B895-49D8-8F18-AEFF33FEEB78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35</t>
        </r>
      </text>
    </comment>
    <comment ref="B122" authorId="0" shapeId="0" xr:uid="{D0CF80ED-AD43-4B5D-A840-554CCBCF663D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Reg and LI rates are combined in the monthly MA DPU report.</t>
        </r>
      </text>
    </comment>
    <comment ref="B123" authorId="0" shapeId="0" xr:uid="{87335943-995D-40E5-ADB9-59B95FBFDBC2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MA DPU report:
Line 53
Reg and LI rates are combined in the monthly report.</t>
        </r>
      </text>
    </comment>
    <comment ref="B124" authorId="0" shapeId="0" xr:uid="{5F0F21B9-5969-462F-A73E-1D183FF58B66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5" authorId="0" shapeId="0" xr:uid="{478265E0-7C9D-4039-AE2B-1A63C0883FCC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  <comment ref="B126" authorId="0" shapeId="0" xr:uid="{40C5155D-D363-4A9B-804E-89183E2EF133}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Always zero. By definition, AMP is a residential low-income program.</t>
        </r>
      </text>
    </comment>
  </commentList>
</comments>
</file>

<file path=xl/sharedStrings.xml><?xml version="1.0" encoding="utf-8"?>
<sst xmlns="http://schemas.openxmlformats.org/spreadsheetml/2006/main" count="22081" uniqueCount="625">
  <si>
    <t>Company</t>
  </si>
  <si>
    <t>Contact Information</t>
  </si>
  <si>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</si>
  <si>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</si>
  <si>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</si>
  <si>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</si>
  <si>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</si>
  <si>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</si>
  <si>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</si>
  <si>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</si>
  <si>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</si>
  <si>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</si>
  <si>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</si>
  <si>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</si>
  <si>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</si>
  <si>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2019 / 2020 Variance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</si>
  <si>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</si>
  <si>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</si>
  <si>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</si>
  <si>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</si>
  <si>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</si>
  <si>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</si>
  <si>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</si>
  <si>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</si>
  <si>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</si>
  <si>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Additional Information:</t>
  </si>
  <si>
    <t>Footnotes (if necessary)</t>
  </si>
  <si>
    <t>(1) Average Historical Payment Period</t>
  </si>
  <si>
    <t>(A) Programs Available for This Customer Class to Manage Arrearages</t>
  </si>
  <si>
    <t>(B) Description of Process for Calculating Arrearages</t>
  </si>
  <si>
    <t>(C) Categories of Information (Including Any Above) For Which The Company Can Provide Weekly Updates</t>
  </si>
  <si>
    <t>(D) For Categories with Monthly Data, General Description of Why Weekly Updates are Not Available (e.g. batch processing limitations/complexity of modifying IT to produce weekly data, etc.)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</si>
  <si>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</si>
  <si>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</si>
  <si>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</si>
  <si>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</si>
  <si>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</si>
  <si>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</si>
  <si>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</si>
  <si>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$ Revenue (Payments) Received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</si>
  <si>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</si>
  <si>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</si>
  <si>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</si>
  <si>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</si>
  <si>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</si>
  <si>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</si>
  <si>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</si>
  <si>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</si>
  <si>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</si>
  <si>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</si>
  <si>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Weekly data as of Saturday:</t>
  </si>
  <si>
    <t>DT_FILE</t>
  </si>
  <si>
    <t>CD_CO</t>
  </si>
  <si>
    <t>CATEGORY</t>
  </si>
  <si>
    <t>LINE 4</t>
  </si>
  <si>
    <t>3-Small C&amp;I</t>
  </si>
  <si>
    <t>4-Medium C&amp;I</t>
  </si>
  <si>
    <t>5-Large C&amp;I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</si>
  <si>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</si>
  <si>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</si>
  <si>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</si>
  <si>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</si>
  <si>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</si>
  <si>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</si>
  <si>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</si>
  <si>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</si>
  <si>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</si>
  <si>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</si>
  <si>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</si>
  <si>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</si>
  <si>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</si>
  <si>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</si>
  <si>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</si>
  <si>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</si>
  <si>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</si>
  <si>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</si>
  <si>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</si>
  <si>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</si>
  <si>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</si>
  <si>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</si>
  <si>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</si>
  <si>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</si>
  <si>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</si>
  <si>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</si>
  <si>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</si>
  <si>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</si>
  <si>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</si>
  <si>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</si>
  <si>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</si>
  <si>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</si>
  <si>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</si>
  <si>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</si>
  <si>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</si>
  <si>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</si>
  <si>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</si>
  <si>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1-Residential</t>
  </si>
  <si>
    <t>2-Low Income Residential</t>
  </si>
  <si>
    <t>Line 2:</t>
  </si>
  <si>
    <t>Line 3:</t>
  </si>
  <si>
    <t>Line 4:</t>
  </si>
  <si>
    <t>YEAR</t>
  </si>
  <si>
    <t>CD_BUS</t>
  </si>
  <si>
    <t>LOAD_PROFILE</t>
  </si>
  <si>
    <t>SUM_AT_SUPP_CHG</t>
  </si>
  <si>
    <t>SUM_OF_AT_DISCOUNT</t>
  </si>
  <si>
    <t>BILLING_FEES</t>
  </si>
  <si>
    <t>ADMIN FEES</t>
  </si>
  <si>
    <t>COM_PRC_CHG</t>
  </si>
  <si>
    <t>NET</t>
  </si>
  <si>
    <t>G1A</t>
  </si>
  <si>
    <t>G1B</t>
  </si>
  <si>
    <t>G1D</t>
  </si>
  <si>
    <t>G1F</t>
  </si>
  <si>
    <t>G2A</t>
  </si>
  <si>
    <t>G3</t>
  </si>
  <si>
    <t>R1A</t>
  </si>
  <si>
    <t>R2A</t>
  </si>
  <si>
    <t>S1A</t>
  </si>
  <si>
    <t>S3B</t>
  </si>
  <si>
    <t>S4A</t>
  </si>
  <si>
    <t>G1C</t>
  </si>
  <si>
    <t>G2B</t>
  </si>
  <si>
    <t>G2D</t>
  </si>
  <si>
    <t>S2</t>
  </si>
  <si>
    <t>S3A</t>
  </si>
  <si>
    <t>S5</t>
  </si>
  <si>
    <t>S6A</t>
  </si>
  <si>
    <t>R4</t>
  </si>
  <si>
    <t>Street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</si>
  <si>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</si>
  <si>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</si>
  <si>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</si>
  <si>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</si>
  <si>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</si>
  <si>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</si>
  <si>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</si>
  <si>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</si>
  <si>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</si>
  <si>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</si>
  <si>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</si>
  <si>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</si>
  <si>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</si>
  <si>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</si>
  <si>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</si>
  <si>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</si>
  <si>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</si>
  <si>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</si>
  <si>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</si>
  <si>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</si>
  <si>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</si>
  <si>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</si>
  <si>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</si>
  <si>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</si>
  <si>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</si>
  <si>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</si>
  <si>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</si>
  <si>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</si>
  <si>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</si>
  <si>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</si>
  <si>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</si>
  <si>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</si>
  <si>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</si>
  <si>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</si>
  <si>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</si>
  <si>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</si>
  <si>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</si>
  <si>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</si>
  <si>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</si>
  <si>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</si>
  <si>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</si>
  <si>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</si>
  <si>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</si>
  <si>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</si>
  <si>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</si>
  <si>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</si>
  <si>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</si>
  <si>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</si>
  <si>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</si>
  <si>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</si>
  <si>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</si>
  <si>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</si>
  <si>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</si>
  <si>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</si>
  <si>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</si>
  <si>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</si>
  <si>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</si>
  <si>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</si>
  <si>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</si>
  <si>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</si>
  <si>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</si>
  <si>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</si>
  <si>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</si>
  <si>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</si>
  <si>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</si>
  <si>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</si>
  <si>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</si>
  <si>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</si>
  <si>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</si>
  <si>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</si>
  <si>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</si>
  <si>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</si>
  <si>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</si>
  <si>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</si>
  <si>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</si>
  <si>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</si>
  <si>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Sum of SUM_AT_SUPP_CHG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</si>
  <si>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</si>
  <si>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</si>
  <si>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</si>
  <si>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</si>
  <si>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</si>
  <si>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Massachusetts Electric Company</t>
  </si>
  <si>
    <t xml:space="preserve">USAGE (KWH) 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</si>
  <si>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</si>
  <si>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</si>
  <si>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</si>
  <si>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</si>
  <si>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</si>
  <si>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</si>
  <si>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</si>
  <si>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</si>
  <si>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</si>
  <si>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</si>
  <si>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</si>
  <si>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</si>
  <si>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</si>
  <si>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</si>
  <si>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</si>
  <si>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</si>
  <si>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</si>
  <si>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</si>
  <si>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</si>
  <si>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</si>
  <si>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</si>
  <si>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</si>
  <si>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</si>
  <si>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</si>
  <si>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</si>
  <si>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</si>
  <si>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</si>
  <si>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</si>
  <si>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</si>
  <si>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</si>
  <si>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</si>
  <si>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</si>
  <si>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</si>
  <si>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</si>
  <si>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</si>
  <si>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</si>
  <si>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</si>
  <si>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</si>
  <si>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</si>
  <si>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</si>
  <si>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</si>
  <si>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</si>
  <si>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</si>
  <si>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</si>
  <si>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</si>
  <si>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</si>
  <si>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</si>
  <si>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</si>
  <si>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</si>
  <si>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</si>
  <si>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</si>
  <si>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</si>
  <si>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</si>
  <si>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</si>
  <si>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</si>
  <si>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</si>
  <si>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</si>
  <si>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</si>
  <si>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</si>
  <si>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</si>
  <si>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</si>
  <si>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</si>
  <si>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</si>
  <si>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</si>
  <si>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</si>
  <si>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</si>
  <si>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</si>
  <si>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</si>
  <si>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</si>
  <si>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</si>
  <si>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</si>
  <si>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</si>
  <si>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</si>
  <si>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</si>
  <si>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</si>
  <si>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</si>
  <si>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</si>
  <si>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</si>
  <si>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</si>
  <si>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</si>
  <si>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</si>
  <si>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</si>
  <si>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</si>
  <si>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</si>
  <si>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</si>
  <si>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</si>
  <si>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</si>
  <si>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</si>
  <si>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</si>
  <si>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</si>
  <si>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</si>
  <si>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</si>
  <si>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</si>
  <si>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</si>
  <si>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</si>
  <si>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</si>
  <si>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</si>
  <si>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</si>
  <si>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</si>
  <si>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</si>
  <si>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</si>
  <si>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</si>
  <si>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</si>
  <si>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</si>
  <si>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</si>
  <si>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</si>
  <si>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</si>
  <si>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</si>
  <si>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</si>
  <si>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</si>
  <si>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</si>
  <si>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</si>
  <si>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</si>
  <si>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</si>
  <si>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</si>
  <si>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</si>
  <si>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</si>
  <si>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</si>
  <si>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</si>
  <si>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</si>
  <si>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</si>
  <si>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</si>
  <si>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</si>
  <si>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</si>
  <si>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</si>
  <si>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</si>
  <si>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</si>
  <si>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</si>
  <si>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</si>
  <si>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</si>
  <si>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</si>
  <si>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</si>
  <si>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</si>
  <si>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</si>
  <si>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</si>
  <si>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</si>
  <si>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</si>
  <si>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</si>
  <si>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</si>
  <si>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</si>
  <si>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</si>
  <si>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</si>
  <si>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</si>
  <si>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</si>
  <si>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</si>
  <si>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</si>
  <si>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</si>
  <si>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</si>
  <si>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</si>
  <si>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</si>
  <si>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</si>
  <si>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</si>
  <si>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</si>
  <si>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</si>
  <si>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</si>
  <si>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</si>
  <si>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</si>
  <si>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</si>
  <si>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</si>
  <si>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</si>
  <si>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</si>
  <si>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</si>
  <si>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</si>
  <si>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</si>
  <si>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</si>
  <si>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</si>
  <si>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</si>
  <si>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</si>
  <si>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</si>
  <si>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</si>
  <si>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</si>
  <si>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</si>
  <si>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</si>
  <si>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</si>
  <si>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</si>
  <si>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</si>
  <si>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</si>
  <si>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</si>
  <si>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</si>
  <si>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</si>
  <si>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</si>
  <si>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</si>
  <si>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</si>
  <si>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</si>
  <si>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</si>
  <si>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</si>
  <si>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</si>
  <si>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</si>
  <si>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</si>
  <si>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</si>
  <si>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</si>
  <si>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</si>
  <si>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</si>
  <si>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</si>
  <si>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</si>
  <si>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</si>
  <si>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</si>
  <si>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</si>
  <si>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</si>
  <si>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</si>
  <si>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</si>
  <si>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</si>
  <si>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</si>
  <si>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</si>
  <si>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</si>
  <si>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</si>
  <si>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</si>
  <si>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</si>
  <si>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</si>
  <si>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</si>
  <si>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</si>
  <si>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</si>
  <si>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</si>
  <si>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</si>
  <si>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</si>
  <si>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</si>
  <si>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</si>
  <si>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</si>
  <si>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</si>
  <si>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</si>
  <si>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</si>
  <si>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</si>
  <si>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</si>
  <si>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</si>
  <si>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</si>
  <si>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</si>
  <si>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</si>
  <si>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</si>
  <si>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</si>
  <si>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</si>
  <si>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</si>
  <si>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</si>
  <si>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</si>
  <si>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</si>
  <si>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</si>
  <si>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</si>
  <si>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</si>
  <si>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</si>
  <si>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</si>
  <si>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</si>
  <si>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</si>
  <si>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</si>
  <si>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</si>
  <si>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</si>
  <si>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</si>
  <si>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</si>
  <si>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</si>
  <si>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</si>
  <si>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</si>
  <si>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</si>
  <si>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</si>
  <si>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</si>
  <si>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</si>
  <si>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</si>
  <si>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</si>
  <si>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</si>
  <si>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</si>
  <si>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</si>
  <si>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</si>
  <si>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</si>
  <si>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</si>
  <si>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</si>
  <si>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</si>
  <si>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</si>
  <si>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</si>
  <si>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</si>
  <si>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</si>
  <si>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</si>
  <si>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</si>
  <si>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</si>
  <si>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</si>
  <si>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</si>
  <si>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</si>
  <si>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</si>
  <si>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</si>
  <si>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</si>
  <si>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</si>
  <si>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</si>
  <si>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</si>
  <si>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</si>
  <si>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</si>
  <si>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</si>
  <si>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</si>
  <si>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</si>
  <si>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</si>
  <si>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</si>
  <si>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</si>
  <si>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</si>
  <si>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</si>
  <si>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</si>
  <si>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</si>
  <si>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</si>
  <si>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</si>
  <si>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</si>
  <si>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</si>
  <si>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</si>
  <si>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</si>
  <si>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</si>
  <si>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</si>
  <si>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</si>
  <si>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</si>
  <si>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</si>
  <si>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</si>
  <si>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</si>
  <si>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</si>
  <si>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</si>
  <si>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</si>
  <si>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</si>
  <si>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</si>
  <si>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</si>
  <si>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</si>
  <si>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</si>
  <si>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</si>
  <si>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</si>
  <si>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</si>
  <si>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</si>
  <si>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</si>
  <si>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</si>
  <si>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</si>
  <si>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</si>
  <si>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</si>
  <si>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</si>
  <si>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</si>
  <si>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</si>
  <si>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</si>
  <si>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</si>
  <si>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</si>
  <si>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</si>
  <si>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</si>
  <si>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</si>
  <si>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</si>
  <si>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</si>
  <si>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</si>
  <si>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</si>
  <si>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</si>
  <si>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</si>
  <si>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</si>
  <si>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</si>
  <si>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</si>
  <si>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</si>
  <si>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</si>
  <si>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</si>
  <si>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</si>
  <si>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</si>
  <si>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</si>
  <si>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</si>
  <si>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</si>
  <si>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</si>
  <si>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</si>
  <si>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</si>
  <si>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</si>
  <si>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</si>
  <si>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</si>
  <si>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</si>
  <si>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</si>
  <si>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</si>
  <si>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</si>
  <si>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</si>
  <si>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</si>
  <si>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</si>
  <si>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</si>
  <si>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</si>
  <si>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</si>
  <si>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</si>
  <si>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</si>
  <si>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</si>
  <si>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</si>
  <si>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</si>
  <si>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</si>
  <si>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</si>
  <si>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</si>
  <si>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</si>
  <si>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</si>
  <si>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</si>
  <si>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</si>
  <si>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</si>
  <si>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</si>
  <si>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</si>
  <si>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</si>
  <si>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</si>
  <si>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</si>
  <si>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</si>
  <si>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</si>
  <si>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</si>
  <si>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</si>
  <si>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</si>
  <si>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</si>
  <si>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</si>
  <si>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</si>
  <si>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</si>
  <si>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</si>
  <si>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</si>
  <si>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</si>
  <si>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</si>
  <si>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</si>
  <si>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</si>
  <si>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</si>
  <si>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</si>
  <si>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</si>
  <si>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</si>
  <si>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</si>
  <si>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</si>
  <si>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</si>
  <si>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</si>
  <si>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</si>
  <si>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</si>
  <si>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 xml:space="preserve">     Bennett</t>
  </si>
  <si>
    <t>Narragansett Electric Company (Electric Business)</t>
  </si>
  <si>
    <t>Narragansett Electric Company (Gas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</si>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</sst>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29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4" fontId="3" fillId="0" borderId="4" xfId="0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left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2" xfId="0" applyFont="1" applyBorder="1" applyAlignment="1" applyProtection="1">
      <alignment horizontal="centerContinuous"/>
    </xf>
    <xf numFmtId="0" fontId="5" fillId="0" borderId="15" xfId="0" applyFont="1" applyBorder="1" applyAlignment="1" applyProtection="1">
      <alignment horizontal="centerContinuous"/>
    </xf>
    <xf numFmtId="0" fontId="5" fillId="0" borderId="24" xfId="0" applyFont="1" applyBorder="1" applyAlignment="1" applyProtection="1">
      <alignment horizontal="centerContinuous"/>
    </xf>
    <xf numFmtId="0" fontId="5" fillId="0" borderId="7" xfId="0" applyFont="1" applyBorder="1"/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38" fontId="4" fillId="0" borderId="23" xfId="0" applyNumberFormat="1" applyFont="1" applyBorder="1"/>
    <xf numFmtId="6" fontId="4" fillId="0" borderId="23" xfId="0" applyNumberFormat="1" applyFont="1" applyBorder="1"/>
    <xf numFmtId="6" fontId="2" fillId="0" borderId="48" xfId="0" applyNumberFormat="1" applyFont="1" applyBorder="1"/>
    <xf numFmtId="6" fontId="2" fillId="0" borderId="43" xfId="0" applyNumberFormat="1" applyFont="1" applyBorder="1"/>
    <xf numFmtId="6" fontId="0" fillId="0" borderId="0" xfId="0" applyNumberFormat="1" applyFont="1"/>
    <xf numFmtId="6" fontId="4" fillId="0" borderId="43" xfId="0" applyNumberFormat="1" applyFont="1" applyBorder="1" applyAlignment="1">
      <alignment horizontal="left" indent="2"/>
    </xf>
    <xf numFmtId="6" fontId="4" fillId="0" borderId="21" xfId="0" applyNumberFormat="1" applyFont="1" applyBorder="1"/>
    <xf numFmtId="6" fontId="4" fillId="0" borderId="14" xfId="0" applyNumberFormat="1" applyFont="1" applyBorder="1"/>
    <xf numFmtId="6" fontId="4" fillId="0" borderId="22" xfId="0" applyNumberFormat="1" applyFont="1" applyBorder="1"/>
    <xf numFmtId="6" fontId="4" fillId="0" borderId="18" xfId="0" applyNumberFormat="1" applyFont="1" applyBorder="1"/>
    <xf numFmtId="6" fontId="4" fillId="0" borderId="14" xfId="0" applyNumberFormat="1" applyFont="1" applyBorder="1" applyAlignment="1">
      <alignment wrapText="1"/>
    </xf>
    <xf numFmtId="6" fontId="0" fillId="0" borderId="14" xfId="0" applyNumberFormat="1" applyFont="1" applyBorder="1"/>
    <xf numFmtId="6" fontId="0" fillId="0" borderId="22" xfId="0" applyNumberFormat="1" applyFont="1" applyBorder="1"/>
    <xf numFmtId="6" fontId="2" fillId="0" borderId="18" xfId="0" applyNumberFormat="1" applyFont="1" applyBorder="1"/>
    <xf numFmtId="6" fontId="2" fillId="0" borderId="29" xfId="0" applyNumberFormat="1" applyFont="1" applyBorder="1"/>
    <xf numFmtId="6" fontId="4" fillId="3" borderId="21" xfId="0" applyNumberFormat="1" applyFont="1" applyFill="1" applyBorder="1"/>
    <xf numFmtId="6" fontId="4" fillId="3" borderId="14" xfId="0" applyNumberFormat="1" applyFont="1" applyFill="1" applyBorder="1"/>
    <xf numFmtId="6" fontId="4" fillId="3" borderId="22" xfId="0" applyNumberFormat="1" applyFont="1" applyFill="1" applyBorder="1"/>
    <xf numFmtId="6" fontId="4" fillId="3" borderId="18" xfId="0" applyNumberFormat="1" applyFont="1" applyFill="1" applyBorder="1"/>
    <xf numFmtId="6" fontId="4" fillId="3" borderId="14" xfId="0" applyNumberFormat="1" applyFont="1" applyFill="1" applyBorder="1" applyAlignment="1">
      <alignment wrapText="1"/>
    </xf>
    <xf numFmtId="6" fontId="0" fillId="3" borderId="14" xfId="0" applyNumberFormat="1" applyFont="1" applyFill="1" applyBorder="1"/>
    <xf numFmtId="6" fontId="0" fillId="3" borderId="22" xfId="0" applyNumberFormat="1" applyFont="1" applyFill="1" applyBorder="1"/>
    <xf numFmtId="6" fontId="4" fillId="0" borderId="45" xfId="0" applyNumberFormat="1" applyFont="1" applyBorder="1" applyAlignment="1">
      <alignment horizontal="left" indent="2"/>
    </xf>
    <xf numFmtId="38" fontId="2" fillId="0" borderId="27" xfId="0" applyNumberFormat="1" applyFont="1" applyBorder="1"/>
    <xf numFmtId="38" fontId="4" fillId="3" borderId="33" xfId="0" applyNumberFormat="1" applyFont="1" applyFill="1" applyBorder="1"/>
    <xf numFmtId="38" fontId="4" fillId="3" borderId="13" xfId="0" applyNumberFormat="1" applyFont="1" applyFill="1" applyBorder="1"/>
    <xf numFmtId="38" fontId="4" fillId="3" borderId="28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8" xfId="0" applyNumberFormat="1" applyFont="1" applyFill="1" applyBorder="1"/>
    <xf numFmtId="38" fontId="0" fillId="0" borderId="0" xfId="0" applyNumberFormat="1" applyFont="1"/>
    <xf numFmtId="38" fontId="4" fillId="0" borderId="43" xfId="0" applyNumberFormat="1" applyFont="1" applyBorder="1" applyAlignment="1">
      <alignment horizontal="left" indent="2"/>
    </xf>
    <xf numFmtId="38" fontId="4" fillId="0" borderId="38" xfId="0" applyNumberFormat="1" applyFont="1" applyBorder="1"/>
    <xf numFmtId="38" fontId="4" fillId="0" borderId="40" xfId="0" applyNumberFormat="1" applyFont="1" applyBorder="1"/>
    <xf numFmtId="38" fontId="4" fillId="0" borderId="44" xfId="0" applyNumberFormat="1" applyFont="1" applyBorder="1"/>
    <xf numFmtId="38" fontId="4" fillId="0" borderId="35" xfId="0" applyNumberFormat="1" applyFont="1" applyBorder="1"/>
    <xf numFmtId="38" fontId="4" fillId="0" borderId="40" xfId="0" applyNumberFormat="1" applyFont="1" applyBorder="1" applyAlignment="1">
      <alignment wrapText="1"/>
    </xf>
    <xf numFmtId="38" fontId="0" fillId="0" borderId="40" xfId="0" applyNumberFormat="1" applyFont="1" applyBorder="1"/>
    <xf numFmtId="38" fontId="0" fillId="0" borderId="44" xfId="0" applyNumberFormat="1" applyFont="1" applyBorder="1"/>
    <xf numFmtId="38" fontId="4" fillId="0" borderId="45" xfId="0" applyNumberFormat="1" applyFont="1" applyBorder="1" applyAlignment="1">
      <alignment horizontal="left" indent="2"/>
    </xf>
    <xf numFmtId="38" fontId="2" fillId="0" borderId="46" xfId="0" applyNumberFormat="1" applyFont="1" applyBorder="1"/>
    <xf numFmtId="38" fontId="2" fillId="0" borderId="47" xfId="0" applyNumberFormat="1" applyFont="1" applyBorder="1"/>
    <xf numFmtId="38" fontId="2" fillId="0" borderId="49" xfId="0" applyNumberFormat="1" applyFont="1" applyBorder="1"/>
    <xf numFmtId="38" fontId="2" fillId="0" borderId="48" xfId="0" applyNumberFormat="1" applyFont="1" applyBorder="1"/>
    <xf numFmtId="38" fontId="2" fillId="0" borderId="47" xfId="0" applyNumberFormat="1" applyFont="1" applyBorder="1" applyAlignment="1">
      <alignment wrapText="1"/>
    </xf>
    <xf numFmtId="38" fontId="1" fillId="0" borderId="47" xfId="0" applyNumberFormat="1" applyFont="1" applyBorder="1"/>
    <xf numFmtId="38" fontId="1" fillId="0" borderId="49" xfId="0" applyNumberFormat="1" applyFont="1" applyBorder="1"/>
    <xf numFmtId="38" fontId="1" fillId="0" borderId="0" xfId="0" applyNumberFormat="1" applyFont="1"/>
    <xf numFmtId="38" fontId="2" fillId="0" borderId="43" xfId="0" applyNumberFormat="1" applyFont="1" applyBorder="1"/>
    <xf numFmtId="38" fontId="4" fillId="3" borderId="38" xfId="0" applyNumberFormat="1" applyFont="1" applyFill="1" applyBorder="1"/>
    <xf numFmtId="38" fontId="4" fillId="3" borderId="40" xfId="0" applyNumberFormat="1" applyFont="1" applyFill="1" applyBorder="1"/>
    <xf numFmtId="38" fontId="4" fillId="3" borderId="44" xfId="0" applyNumberFormat="1" applyFont="1" applyFill="1" applyBorder="1"/>
    <xf numFmtId="38" fontId="4" fillId="3" borderId="35" xfId="0" applyNumberFormat="1" applyFont="1" applyFill="1" applyBorder="1"/>
    <xf numFmtId="38" fontId="4" fillId="3" borderId="40" xfId="0" applyNumberFormat="1" applyFont="1" applyFill="1" applyBorder="1" applyAlignment="1">
      <alignment wrapText="1"/>
    </xf>
    <xf numFmtId="38" fontId="0" fillId="3" borderId="40" xfId="0" applyNumberFormat="1" applyFont="1" applyFill="1" applyBorder="1"/>
    <xf numFmtId="38" fontId="0" fillId="3" borderId="44" xfId="0" applyNumberFormat="1" applyFont="1" applyFill="1" applyBorder="1"/>
    <xf numFmtId="38" fontId="4" fillId="0" borderId="21" xfId="0" applyNumberFormat="1" applyFont="1" applyBorder="1"/>
    <xf numFmtId="38" fontId="4" fillId="0" borderId="14" xfId="0" applyNumberFormat="1" applyFont="1" applyBorder="1"/>
    <xf numFmtId="38" fontId="4" fillId="0" borderId="22" xfId="0" applyNumberFormat="1" applyFont="1" applyBorder="1"/>
    <xf numFmtId="38" fontId="4" fillId="0" borderId="18" xfId="0" applyNumberFormat="1" applyFont="1" applyBorder="1"/>
    <xf numFmtId="38" fontId="4" fillId="0" borderId="14" xfId="0" applyNumberFormat="1" applyFont="1" applyBorder="1" applyAlignment="1">
      <alignment wrapText="1"/>
    </xf>
    <xf numFmtId="38" fontId="0" fillId="0" borderId="14" xfId="0" applyNumberFormat="1" applyFont="1" applyBorder="1"/>
    <xf numFmtId="38" fontId="0" fillId="0" borderId="22" xfId="0" applyNumberFormat="1" applyFont="1" applyBorder="1"/>
    <xf numFmtId="38" fontId="2" fillId="0" borderId="18" xfId="0" applyNumberFormat="1" applyFont="1" applyBorder="1"/>
    <xf numFmtId="38" fontId="2" fillId="0" borderId="29" xfId="0" applyNumberFormat="1" applyFont="1" applyBorder="1"/>
    <xf numFmtId="38" fontId="4" fillId="3" borderId="21" xfId="0" applyNumberFormat="1" applyFont="1" applyFill="1" applyBorder="1"/>
    <xf numFmtId="38" fontId="4" fillId="3" borderId="14" xfId="0" applyNumberFormat="1" applyFont="1" applyFill="1" applyBorder="1"/>
    <xf numFmtId="38" fontId="4" fillId="3" borderId="22" xfId="0" applyNumberFormat="1" applyFont="1" applyFill="1" applyBorder="1"/>
    <xf numFmtId="38" fontId="4" fillId="3" borderId="18" xfId="0" applyNumberFormat="1" applyFont="1" applyFill="1" applyBorder="1"/>
    <xf numFmtId="38" fontId="4" fillId="3" borderId="14" xfId="0" applyNumberFormat="1" applyFont="1" applyFill="1" applyBorder="1" applyAlignment="1">
      <alignment wrapText="1"/>
    </xf>
    <xf numFmtId="38" fontId="0" fillId="3" borderId="14" xfId="0" applyNumberFormat="1" applyFont="1" applyFill="1" applyBorder="1"/>
    <xf numFmtId="38" fontId="0" fillId="3" borderId="22" xfId="0" applyNumberFormat="1" applyFont="1" applyFill="1" applyBorder="1"/>
    <xf numFmtId="6" fontId="4" fillId="3" borderId="38" xfId="0" applyNumberFormat="1" applyFont="1" applyFill="1" applyBorder="1"/>
    <xf numFmtId="6" fontId="4" fillId="3" borderId="40" xfId="0" applyNumberFormat="1" applyFont="1" applyFill="1" applyBorder="1"/>
    <xf numFmtId="6" fontId="4" fillId="3" borderId="44" xfId="0" applyNumberFormat="1" applyFont="1" applyFill="1" applyBorder="1"/>
    <xf numFmtId="6" fontId="4" fillId="3" borderId="35" xfId="0" applyNumberFormat="1" applyFont="1" applyFill="1" applyBorder="1"/>
    <xf numFmtId="6" fontId="4" fillId="3" borderId="40" xfId="0" applyNumberFormat="1" applyFont="1" applyFill="1" applyBorder="1" applyAlignment="1">
      <alignment wrapText="1"/>
    </xf>
    <xf numFmtId="6" fontId="0" fillId="3" borderId="40" xfId="0" applyNumberFormat="1" applyFont="1" applyFill="1" applyBorder="1"/>
    <xf numFmtId="6" fontId="0" fillId="3" borderId="44" xfId="0" applyNumberFormat="1" applyFont="1" applyFill="1" applyBorder="1"/>
    <xf numFmtId="6" fontId="4" fillId="0" borderId="34" xfId="0" applyNumberFormat="1" applyFont="1" applyBorder="1"/>
    <xf numFmtId="6" fontId="4" fillId="0" borderId="20" xfId="0" applyNumberFormat="1" applyFont="1" applyBorder="1"/>
    <xf numFmtId="6" fontId="4" fillId="0" borderId="30" xfId="0" applyNumberFormat="1" applyFont="1" applyBorder="1"/>
    <xf numFmtId="6" fontId="4" fillId="0" borderId="20" xfId="0" applyNumberFormat="1" applyFont="1" applyBorder="1" applyAlignment="1">
      <alignment wrapText="1"/>
    </xf>
    <xf numFmtId="6" fontId="0" fillId="0" borderId="20" xfId="0" applyNumberFormat="1" applyFont="1" applyBorder="1"/>
    <xf numFmtId="6" fontId="0" fillId="0" borderId="30" xfId="0" applyNumberFormat="1" applyFont="1" applyBorder="1"/>
    <xf numFmtId="6" fontId="2" fillId="0" borderId="37" xfId="0" applyNumberFormat="1" applyFont="1" applyBorder="1"/>
    <xf numFmtId="38" fontId="4" fillId="0" borderId="34" xfId="0" applyNumberFormat="1" applyFont="1" applyBorder="1"/>
    <xf numFmtId="38" fontId="4" fillId="0" borderId="20" xfId="0" applyNumberFormat="1" applyFont="1" applyBorder="1"/>
    <xf numFmtId="38" fontId="4" fillId="0" borderId="30" xfId="0" applyNumberFormat="1" applyFont="1" applyBorder="1"/>
    <xf numFmtId="38" fontId="4" fillId="0" borderId="20" xfId="0" applyNumberFormat="1" applyFont="1" applyBorder="1" applyAlignment="1">
      <alignment wrapText="1"/>
    </xf>
    <xf numFmtId="38" fontId="0" fillId="0" borderId="20" xfId="0" applyNumberFormat="1" applyFont="1" applyBorder="1"/>
    <xf numFmtId="38" fontId="0" fillId="0" borderId="30" xfId="0" applyNumberFormat="1" applyFont="1" applyBorder="1"/>
    <xf numFmtId="38" fontId="2" fillId="0" borderId="37" xfId="0" applyNumberFormat="1" applyFont="1" applyBorder="1"/>
    <xf numFmtId="38" fontId="4" fillId="0" borderId="36" xfId="0" applyNumberFormat="1" applyFont="1" applyBorder="1"/>
    <xf numFmtId="38" fontId="4" fillId="0" borderId="35" xfId="0" applyNumberFormat="1" applyFont="1" applyBorder="1" applyAlignment="1">
      <alignment wrapText="1"/>
    </xf>
    <xf numFmtId="38" fontId="0" fillId="0" borderId="35" xfId="0" applyNumberFormat="1" applyFont="1" applyBorder="1"/>
    <xf numFmtId="38" fontId="0" fillId="0" borderId="36" xfId="0" applyNumberFormat="1" applyFont="1" applyBorder="1"/>
    <xf numFmtId="38" fontId="2" fillId="0" borderId="37" xfId="0" applyNumberFormat="1" applyFont="1" applyFill="1" applyBorder="1"/>
    <xf numFmtId="38" fontId="0" fillId="0" borderId="38" xfId="0" applyNumberFormat="1" applyFont="1" applyBorder="1"/>
    <xf numFmtId="38" fontId="4" fillId="0" borderId="31" xfId="0" applyNumberFormat="1" applyFont="1" applyBorder="1" applyAlignment="1">
      <alignment horizontal="left" indent="2"/>
    </xf>
    <xf numFmtId="38" fontId="1" fillId="0" borderId="39" xfId="0" applyNumberFormat="1" applyFont="1" applyBorder="1"/>
    <xf numFmtId="38" fontId="1" fillId="0" borderId="41" xfId="0" applyNumberFormat="1" applyFont="1" applyBorder="1"/>
    <xf numFmtId="38" fontId="1" fillId="0" borderId="42" xfId="0" applyNumberFormat="1" applyFont="1" applyBorder="1"/>
    <xf numFmtId="38" fontId="1" fillId="0" borderId="32" xfId="0" applyNumberFormat="1" applyFont="1" applyBorder="1"/>
    <xf numFmtId="38" fontId="1" fillId="0" borderId="38" xfId="0" applyNumberFormat="1" applyFont="1" applyBorder="1"/>
    <xf numFmtId="38" fontId="1" fillId="0" borderId="40" xfId="0" applyNumberFormat="1" applyFont="1" applyBorder="1"/>
    <xf numFmtId="38" fontId="1" fillId="0" borderId="35" xfId="0" applyNumberFormat="1" applyFont="1" applyBorder="1"/>
    <xf numFmtId="38" fontId="1" fillId="0" borderId="36" xfId="0" applyNumberFormat="1" applyFont="1" applyBorder="1"/>
    <xf numFmtId="38" fontId="2" fillId="0" borderId="38" xfId="0" applyNumberFormat="1" applyFont="1" applyBorder="1"/>
    <xf numFmtId="38" fontId="2" fillId="0" borderId="40" xfId="0" applyNumberFormat="1" applyFont="1" applyBorder="1"/>
    <xf numFmtId="38" fontId="2" fillId="0" borderId="35" xfId="0" applyNumberFormat="1" applyFont="1" applyBorder="1"/>
    <xf numFmtId="38" fontId="2" fillId="0" borderId="36" xfId="0" applyNumberFormat="1" applyFont="1" applyBorder="1"/>
    <xf numFmtId="38" fontId="2" fillId="0" borderId="35" xfId="0" applyNumberFormat="1" applyFont="1" applyBorder="1" applyAlignment="1">
      <alignment wrapText="1"/>
    </xf>
    <xf numFmtId="6" fontId="2" fillId="0" borderId="46" xfId="0" applyNumberFormat="1" applyFont="1" applyBorder="1"/>
    <xf numFmtId="6" fontId="2" fillId="0" borderId="47" xfId="0" applyNumberFormat="1" applyFont="1" applyBorder="1"/>
    <xf numFmtId="6" fontId="2" fillId="0" borderId="49" xfId="0" applyNumberFormat="1" applyFont="1" applyBorder="1"/>
    <xf numFmtId="6" fontId="2" fillId="0" borderId="47" xfId="0" applyNumberFormat="1" applyFont="1" applyBorder="1" applyAlignment="1">
      <alignment wrapText="1"/>
    </xf>
    <xf numFmtId="6" fontId="1" fillId="0" borderId="47" xfId="0" applyNumberFormat="1" applyFont="1" applyBorder="1"/>
    <xf numFmtId="6" fontId="1" fillId="0" borderId="49" xfId="0" applyNumberFormat="1" applyFont="1" applyBorder="1"/>
    <xf numFmtId="6" fontId="1" fillId="0" borderId="0" xfId="0" applyNumberFormat="1" applyFont="1"/>
    <xf numFmtId="6" fontId="2" fillId="0" borderId="34" xfId="0" applyNumberFormat="1" applyFont="1" applyBorder="1"/>
    <xf numFmtId="6" fontId="2" fillId="0" borderId="20" xfId="0" applyNumberFormat="1" applyFont="1" applyBorder="1"/>
    <xf numFmtId="6" fontId="2" fillId="0" borderId="23" xfId="0" applyNumberFormat="1" applyFont="1" applyBorder="1"/>
    <xf numFmtId="6" fontId="2" fillId="0" borderId="30" xfId="0" applyNumberFormat="1" applyFont="1" applyBorder="1"/>
    <xf numFmtId="6" fontId="2" fillId="0" borderId="20" xfId="0" applyNumberFormat="1" applyFont="1" applyBorder="1" applyAlignment="1">
      <alignment wrapText="1"/>
    </xf>
    <xf numFmtId="6" fontId="1" fillId="0" borderId="20" xfId="0" applyNumberFormat="1" applyFont="1" applyBorder="1"/>
    <xf numFmtId="6" fontId="1" fillId="0" borderId="30" xfId="0" applyNumberFormat="1" applyFont="1" applyBorder="1"/>
    <xf numFmtId="38" fontId="2" fillId="0" borderId="21" xfId="0" applyNumberFormat="1" applyFont="1" applyBorder="1"/>
    <xf numFmtId="38" fontId="2" fillId="0" borderId="14" xfId="0" applyNumberFormat="1" applyFont="1" applyBorder="1"/>
    <xf numFmtId="38" fontId="2" fillId="0" borderId="22" xfId="0" applyNumberFormat="1" applyFont="1" applyBorder="1"/>
    <xf numFmtId="38" fontId="2" fillId="0" borderId="14" xfId="0" applyNumberFormat="1" applyFont="1" applyBorder="1" applyAlignment="1">
      <alignment wrapText="1"/>
    </xf>
    <xf numFmtId="38" fontId="1" fillId="0" borderId="14" xfId="0" applyNumberFormat="1" applyFont="1" applyBorder="1"/>
    <xf numFmtId="38" fontId="1" fillId="0" borderId="22" xfId="0" applyNumberFormat="1" applyFont="1" applyBorder="1"/>
    <xf numFmtId="6" fontId="2" fillId="0" borderId="21" xfId="0" applyNumberFormat="1" applyFont="1" applyBorder="1"/>
    <xf numFmtId="6" fontId="2" fillId="0" borderId="14" xfId="0" applyNumberFormat="1" applyFont="1" applyBorder="1"/>
    <xf numFmtId="6" fontId="2" fillId="0" borderId="22" xfId="0" applyNumberFormat="1" applyFont="1" applyBorder="1"/>
    <xf numFmtId="6" fontId="2" fillId="0" borderId="14" xfId="0" applyNumberFormat="1" applyFont="1" applyBorder="1" applyAlignment="1">
      <alignment wrapText="1"/>
    </xf>
    <xf numFmtId="6" fontId="1" fillId="0" borderId="14" xfId="0" applyNumberFormat="1" applyFont="1" applyBorder="1"/>
    <xf numFmtId="6" fontId="1" fillId="0" borderId="22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3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2" xfId="0" applyNumberFormat="1" applyFont="1" applyBorder="1"/>
    <xf numFmtId="6" fontId="4" fillId="0" borderId="20" xfId="0" applyNumberFormat="1" applyFont="1" applyFill="1" applyBorder="1"/>
    <xf numFmtId="0" fontId="0" fillId="0" borderId="0" xfId="0" applyBorder="1"/>
    <xf numFmtId="0" fontId="1" fillId="5" borderId="53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4" xfId="0" applyNumberFormat="1" applyBorder="1"/>
    <xf numFmtId="14" fontId="0" fillId="0" borderId="54" xfId="0" applyNumberFormat="1" applyBorder="1"/>
    <xf numFmtId="14" fontId="0" fillId="0" borderId="54" xfId="0" applyNumberFormat="1" applyBorder="1" applyAlignment="1">
      <alignment horizontal="right"/>
    </xf>
    <xf numFmtId="0" fontId="0" fillId="0" borderId="55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20" xfId="0" applyNumberFormat="1" applyFont="1" applyBorder="1" applyAlignment="1">
      <alignment horizontal="center"/>
    </xf>
    <xf numFmtId="166" fontId="4" fillId="0" borderId="34" xfId="0" applyNumberFormat="1" applyFont="1" applyBorder="1"/>
    <xf numFmtId="166" fontId="4" fillId="0" borderId="20" xfId="0" applyNumberFormat="1" applyFont="1" applyBorder="1"/>
    <xf numFmtId="166" fontId="4" fillId="0" borderId="23" xfId="0" applyNumberFormat="1" applyFont="1" applyBorder="1"/>
    <xf numFmtId="166" fontId="4" fillId="0" borderId="30" xfId="0" applyNumberFormat="1" applyFont="1" applyBorder="1"/>
    <xf numFmtId="166" fontId="4" fillId="0" borderId="20" xfId="0" applyNumberFormat="1" applyFont="1" applyBorder="1" applyAlignment="1">
      <alignment wrapText="1"/>
    </xf>
    <xf numFmtId="166" fontId="0" fillId="0" borderId="20" xfId="0" applyNumberFormat="1" applyFont="1" applyBorder="1"/>
    <xf numFmtId="166" fontId="0" fillId="0" borderId="30" xfId="0" applyNumberFormat="1" applyFont="1" applyBorder="1"/>
    <xf numFmtId="166" fontId="4" fillId="0" borderId="3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8" xfId="0" applyNumberFormat="1" applyFont="1" applyBorder="1"/>
    <xf numFmtId="166" fontId="2" fillId="0" borderId="49" xfId="0" applyNumberFormat="1" applyFont="1" applyBorder="1"/>
    <xf numFmtId="166" fontId="2" fillId="0" borderId="47" xfId="0" applyNumberFormat="1" applyFont="1" applyBorder="1" applyAlignment="1">
      <alignment wrapText="1"/>
    </xf>
    <xf numFmtId="166" fontId="1" fillId="0" borderId="47" xfId="0" applyNumberFormat="1" applyFont="1" applyBorder="1"/>
    <xf numFmtId="166" fontId="1" fillId="0" borderId="49" xfId="0" applyNumberFormat="1" applyFont="1" applyBorder="1"/>
    <xf numFmtId="0" fontId="11" fillId="0" borderId="54" xfId="1" applyBorder="1" applyAlignment="1">
      <alignment horizontal="center"/>
    </xf>
    <xf numFmtId="1" fontId="0" fillId="0" borderId="0" xfId="0" applyNumberFormat="1"/>
    <xf numFmtId="0" fontId="11" fillId="0" borderId="0" xfId="1"/>
    <xf numFmtId="0" fontId="11" fillId="0" borderId="0" xfId="1" applyAlignment="1">
      <alignment horizontal="center"/>
    </xf>
    <xf numFmtId="0" fontId="11" fillId="0" borderId="0" xfId="1" applyAlignment="1">
      <alignment horizontal="left"/>
    </xf>
    <xf numFmtId="0" fontId="11" fillId="0" borderId="54" xfId="1" applyBorder="1"/>
    <xf numFmtId="0" fontId="11" fillId="0" borderId="54" xfId="1" applyBorder="1" applyAlignment="1">
      <alignment horizontal="left"/>
    </xf>
    <xf numFmtId="0" fontId="11" fillId="5" borderId="54" xfId="1" applyFill="1" applyBorder="1" applyAlignment="1">
      <alignment horizontal="center"/>
    </xf>
    <xf numFmtId="49" fontId="11" fillId="0" borderId="54" xfId="1" applyNumberFormat="1" applyBorder="1" applyAlignment="1">
      <alignment horizontal="left"/>
    </xf>
    <xf numFmtId="38" fontId="4" fillId="0" borderId="14" xfId="0" applyNumberFormat="1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6" fontId="4" fillId="0" borderId="20" xfId="0" applyNumberFormat="1" applyFont="1" applyBorder="1" applyAlignment="1">
      <alignment horizontal="center"/>
    </xf>
    <xf numFmtId="9" fontId="4" fillId="0" borderId="14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8" xfId="0" applyNumberFormat="1" applyFont="1" applyFill="1" applyBorder="1"/>
    <xf numFmtId="166" fontId="0" fillId="0" borderId="40" xfId="0" applyNumberFormat="1" applyFont="1" applyBorder="1"/>
    <xf numFmtId="166" fontId="0" fillId="0" borderId="44" xfId="0" applyNumberFormat="1" applyFont="1" applyBorder="1"/>
    <xf numFmtId="166" fontId="4" fillId="3" borderId="35" xfId="0" applyNumberFormat="1" applyFont="1" applyFill="1" applyBorder="1"/>
    <xf numFmtId="166" fontId="4" fillId="3" borderId="40" xfId="0" applyNumberFormat="1" applyFont="1" applyFill="1" applyBorder="1" applyAlignment="1">
      <alignment wrapText="1"/>
    </xf>
    <xf numFmtId="166" fontId="0" fillId="3" borderId="40" xfId="0" applyNumberFormat="1" applyFont="1" applyFill="1" applyBorder="1"/>
    <xf numFmtId="166" fontId="0" fillId="3" borderId="44" xfId="0" applyNumberFormat="1" applyFont="1" applyFill="1" applyBorder="1"/>
    <xf numFmtId="166" fontId="4" fillId="0" borderId="18" xfId="0" applyNumberFormat="1" applyFont="1" applyBorder="1"/>
    <xf numFmtId="166" fontId="4" fillId="0" borderId="14" xfId="0" applyNumberFormat="1" applyFont="1" applyBorder="1" applyAlignment="1">
      <alignment wrapText="1"/>
    </xf>
    <xf numFmtId="166" fontId="0" fillId="0" borderId="14" xfId="0" applyNumberFormat="1" applyFont="1" applyBorder="1"/>
    <xf numFmtId="166" fontId="0" fillId="0" borderId="22" xfId="0" applyNumberFormat="1" applyFont="1" applyBorder="1"/>
    <xf numFmtId="166" fontId="2" fillId="0" borderId="18" xfId="0" applyNumberFormat="1" applyFont="1" applyBorder="1"/>
    <xf numFmtId="166" fontId="2" fillId="0" borderId="14" xfId="0" applyNumberFormat="1" applyFont="1" applyBorder="1" applyAlignment="1">
      <alignment wrapText="1"/>
    </xf>
    <xf numFmtId="166" fontId="1" fillId="0" borderId="14" xfId="0" applyNumberFormat="1" applyFont="1" applyBorder="1"/>
    <xf numFmtId="166" fontId="1" fillId="0" borderId="22" xfId="0" applyNumberFormat="1" applyFont="1" applyBorder="1"/>
    <xf numFmtId="166" fontId="4" fillId="3" borderId="18" xfId="0" applyNumberFormat="1" applyFont="1" applyFill="1" applyBorder="1"/>
    <xf numFmtId="166" fontId="4" fillId="3" borderId="14" xfId="0" applyNumberFormat="1" applyFont="1" applyFill="1" applyBorder="1" applyAlignment="1">
      <alignment wrapText="1"/>
    </xf>
    <xf numFmtId="166" fontId="0" fillId="3" borderId="14" xfId="0" applyNumberFormat="1" applyFont="1" applyFill="1" applyBorder="1"/>
    <xf numFmtId="166" fontId="0" fillId="3" borderId="22" xfId="0" applyNumberFormat="1" applyFont="1" applyFill="1" applyBorder="1"/>
    <xf numFmtId="166" fontId="2" fillId="0" borderId="23" xfId="0" applyNumberFormat="1" applyFont="1" applyBorder="1"/>
    <xf numFmtId="166" fontId="2" fillId="0" borderId="20" xfId="0" applyNumberFormat="1" applyFont="1" applyBorder="1" applyAlignment="1">
      <alignment wrapText="1"/>
    </xf>
    <xf numFmtId="166" fontId="1" fillId="0" borderId="20" xfId="0" applyNumberFormat="1" applyFont="1" applyBorder="1"/>
    <xf numFmtId="166" fontId="1" fillId="0" borderId="30" xfId="0" applyNumberFormat="1" applyFont="1" applyBorder="1"/>
    <xf numFmtId="166" fontId="0" fillId="0" borderId="35" xfId="0" applyNumberFormat="1" applyFont="1" applyBorder="1"/>
    <xf numFmtId="166" fontId="0" fillId="0" borderId="36" xfId="0" applyNumberFormat="1" applyFont="1" applyBorder="1"/>
    <xf numFmtId="166" fontId="1" fillId="0" borderId="40" xfId="0" applyNumberFormat="1" applyFont="1" applyBorder="1"/>
    <xf numFmtId="166" fontId="1" fillId="0" borderId="35" xfId="0" applyNumberFormat="1" applyFont="1" applyBorder="1"/>
    <xf numFmtId="166" fontId="1" fillId="0" borderId="36" xfId="0" applyNumberFormat="1" applyFont="1" applyBorder="1"/>
    <xf numFmtId="166" fontId="1" fillId="0" borderId="42" xfId="0" applyNumberFormat="1" applyFont="1" applyBorder="1"/>
    <xf numFmtId="166" fontId="1" fillId="0" borderId="41" xfId="0" applyNumberFormat="1" applyFont="1" applyBorder="1"/>
    <xf numFmtId="166" fontId="1" fillId="0" borderId="32" xfId="0" applyNumberFormat="1" applyFont="1" applyBorder="1"/>
    <xf numFmtId="166" fontId="4" fillId="3" borderId="23" xfId="0" applyNumberFormat="1" applyFont="1" applyFill="1" applyBorder="1"/>
    <xf numFmtId="166" fontId="2" fillId="3" borderId="48" xfId="0" applyNumberFormat="1" applyFont="1" applyFill="1" applyBorder="1"/>
    <xf numFmtId="166" fontId="4" fillId="3" borderId="34" xfId="0" applyNumberFormat="1" applyFont="1" applyFill="1" applyBorder="1"/>
    <xf numFmtId="166" fontId="2" fillId="3" borderId="46" xfId="0" applyNumberFormat="1" applyFont="1" applyFill="1" applyBorder="1"/>
    <xf numFmtId="6" fontId="2" fillId="0" borderId="20" xfId="0" applyNumberFormat="1" applyFont="1" applyBorder="1" applyAlignment="1">
      <alignment horizontal="right"/>
    </xf>
    <xf numFmtId="6" fontId="2" fillId="0" borderId="23" xfId="0" applyNumberFormat="1" applyFont="1" applyBorder="1" applyAlignment="1">
      <alignment horizontal="center"/>
    </xf>
    <xf numFmtId="0" fontId="12" fillId="0" borderId="0" xfId="2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1" fillId="5" borderId="54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Relationship Id="rId22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37.68829953704" createdVersion="6" refreshedVersion="6" minRefreshableVersion="3" recordCount="580" xr:uid="{07F5001F-D72C-4639-9F24-3A934821E034}">
  <cacheSource type="worksheet">
    <worksheetSource ref="A1:L1048576" sheet="ESCO pvt"/>
  </cacheSource>
  <cacheFields count="12">
    <cacheField name="YEAR" numFmtId="0">
      <sharedItems containsString="0" containsBlank="1" containsNumber="1" containsInteger="1" minValue="2019" maxValue="2020" count="3">
        <n v="2020"/>
        <n v="2019"/>
        <m/>
      </sharedItems>
    </cacheField>
    <cacheField name="MONTH" numFmtId="0">
      <sharedItems containsString="0" containsBlank="1" containsNumber="1" containsInteger="1" minValue="1" maxValue="12" count="13">
        <n v="3"/>
        <n v="2"/>
        <n v="1"/>
        <n v="12"/>
        <n v="11"/>
        <n v="10"/>
        <n v="9"/>
        <n v="8"/>
        <n v="7"/>
        <n v="6"/>
        <n v="5"/>
        <n v="4"/>
        <m/>
      </sharedItems>
    </cacheField>
    <cacheField name="CD_CO" numFmtId="0">
      <sharedItems containsString="0" containsBlank="1" containsNumber="1" containsInteger="1" minValue="4" maxValue="5" count="3">
        <n v="4"/>
        <n v="5"/>
        <m/>
      </sharedItems>
    </cacheField>
    <cacheField name="CD_BUS" numFmtId="0">
      <sharedItems containsString="0" containsBlank="1" containsNumber="1" containsInteger="1" minValue="201" maxValue="201"/>
    </cacheField>
    <cacheField name="LOAD_PROFILE" numFmtId="0">
      <sharedItems containsBlank="1"/>
    </cacheField>
    <cacheField name="SUM_AT_SUPP_CHG" numFmtId="0">
      <sharedItems containsString="0" containsBlank="1" containsNumber="1" minValue="-168641.96" maxValue="41525873.380000003"/>
    </cacheField>
    <cacheField name="SUM_OF_AT_DISCOUNT" numFmtId="0">
      <sharedItems containsString="0" containsBlank="1" containsNumber="1" minValue="-1071381.6100000001" maxValue="430.03"/>
    </cacheField>
    <cacheField name="BILLING_FEES" numFmtId="0">
      <sharedItems containsString="0" containsBlank="1" containsNumber="1" containsInteger="1" minValue="0" maxValue="0"/>
    </cacheField>
    <cacheField name="ADMIN FEES" numFmtId="0">
      <sharedItems containsString="0" containsBlank="1" containsNumber="1" minValue="-1.03" maxValue="0"/>
    </cacheField>
    <cacheField name="COM_PRC_CHG" numFmtId="0">
      <sharedItems containsString="0" containsBlank="1" containsNumber="1" containsInteger="1" minValue="0" maxValue="0"/>
    </cacheField>
    <cacheField name="NET" numFmtId="0">
      <sharedItems containsString="0" containsBlank="1" containsNumber="1" minValue="-168561.52" maxValue="40454491.770000003"/>
    </cacheField>
    <cacheField name="CATEGORY" numFmtId="0">
      <sharedItems containsBlank="1" count="8">
        <s v="3-Small C&amp;I"/>
        <s v="4-Medium C&amp;I"/>
        <s v="5-Large C&amp;I"/>
        <s v="1-Residential"/>
        <s v="2-Low Income Residential"/>
        <s v="Street"/>
        <m/>
        <s v="R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91.467354976849" createdVersion="6" refreshedVersion="6" minRefreshableVersion="3" recordCount="2292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05-31T00:00:00" count="18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19-01-26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643811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91.561111921299" createdVersion="6" refreshedVersion="6" minRefreshableVersion="3" recordCount="2143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5" u="1"/>
        <n v="4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75" u="1"/>
        <n v="79" u="1"/>
        <n v="77" u="1"/>
        <n v="60" u="1"/>
        <n v="72" u="1"/>
        <n v="71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60388068.880000003"/>
    </cacheField>
    <cacheField name="KWH Quantity" numFmtId="0">
      <sharedItems containsString="0" containsBlank="1" containsNumber="1" minValue="-44104913" maxValue="29576041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ional Grid" refreshedDate="43997.611364236109" createdVersion="6" refreshedVersion="6" minRefreshableVersion="3" recordCount="165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06-14T00:00:00" count="7">
        <d v="2020-06-13T00:00:00"/>
        <m/>
        <d v="2020-05-23T00:00:00" u="1"/>
        <d v="2020-05-16T00:00:00" u="1"/>
        <d v="2020-05-30T00:00:00" u="1"/>
        <d v="2020-04-25T00:00:00" u="1"/>
        <d v="2020-06-06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42832609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6">
        <n v="1"/>
        <n v="2"/>
        <n v="3"/>
        <n v="4"/>
        <n v="5"/>
        <n v="6"/>
        <n v="7"/>
        <n v="8"/>
        <n v="9"/>
        <n v="13"/>
        <n v="14"/>
        <n v="15"/>
        <n v="17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0">
  <r>
    <x v="0"/>
    <x v="0"/>
    <x v="0"/>
    <n v="201"/>
    <s v="G1A"/>
    <n v="140755.4"/>
    <n v="-956.96"/>
    <n v="0"/>
    <n v="0"/>
    <n v="0"/>
    <n v="139798.44"/>
    <x v="0"/>
  </r>
  <r>
    <x v="0"/>
    <x v="0"/>
    <x v="0"/>
    <n v="201"/>
    <s v="G1B"/>
    <n v="115.48"/>
    <n v="-0.8"/>
    <n v="0"/>
    <n v="0"/>
    <n v="0"/>
    <n v="114.68"/>
    <x v="0"/>
  </r>
  <r>
    <x v="0"/>
    <x v="0"/>
    <x v="0"/>
    <n v="201"/>
    <s v="G1D"/>
    <n v="260.69"/>
    <n v="-1.76"/>
    <n v="0"/>
    <n v="0"/>
    <n v="0"/>
    <n v="258.93"/>
    <x v="0"/>
  </r>
  <r>
    <x v="0"/>
    <x v="0"/>
    <x v="0"/>
    <n v="201"/>
    <s v="G1F"/>
    <n v="2493.2199999999998"/>
    <n v="-16.95"/>
    <n v="0"/>
    <n v="0"/>
    <n v="0"/>
    <n v="2476.27"/>
    <x v="0"/>
  </r>
  <r>
    <x v="0"/>
    <x v="0"/>
    <x v="0"/>
    <n v="201"/>
    <s v="G2A"/>
    <n v="93507.01"/>
    <n v="-46.76"/>
    <n v="0"/>
    <n v="0"/>
    <n v="0"/>
    <n v="93460.25"/>
    <x v="1"/>
  </r>
  <r>
    <x v="0"/>
    <x v="0"/>
    <x v="0"/>
    <n v="201"/>
    <s v="G3"/>
    <n v="-168641.96"/>
    <n v="80.44"/>
    <n v="0"/>
    <n v="0"/>
    <n v="0"/>
    <n v="-168561.52"/>
    <x v="2"/>
  </r>
  <r>
    <x v="0"/>
    <x v="0"/>
    <x v="0"/>
    <n v="201"/>
    <s v="R1A"/>
    <n v="654546.24"/>
    <n v="-16887.52"/>
    <n v="0"/>
    <n v="0"/>
    <n v="0"/>
    <n v="637658.72"/>
    <x v="3"/>
  </r>
  <r>
    <x v="0"/>
    <x v="0"/>
    <x v="0"/>
    <n v="201"/>
    <s v="R2A"/>
    <n v="9301.59"/>
    <n v="-239.96"/>
    <n v="0"/>
    <n v="0"/>
    <n v="0"/>
    <n v="9061.6299999999992"/>
    <x v="4"/>
  </r>
  <r>
    <x v="0"/>
    <x v="0"/>
    <x v="0"/>
    <n v="201"/>
    <s v="S1A"/>
    <n v="1478.06"/>
    <n v="-10.050000000000001"/>
    <n v="0"/>
    <n v="0"/>
    <n v="0"/>
    <n v="1468.01"/>
    <x v="5"/>
  </r>
  <r>
    <x v="0"/>
    <x v="0"/>
    <x v="0"/>
    <n v="201"/>
    <s v="S3B"/>
    <n v="632.42999999999995"/>
    <n v="-4.3099999999999996"/>
    <n v="0"/>
    <n v="0"/>
    <n v="0"/>
    <n v="628.12"/>
    <x v="5"/>
  </r>
  <r>
    <x v="0"/>
    <x v="0"/>
    <x v="0"/>
    <n v="201"/>
    <s v="S4A"/>
    <n v="1.9"/>
    <n v="-0.01"/>
    <n v="0"/>
    <n v="0"/>
    <n v="0"/>
    <n v="1.89"/>
    <x v="5"/>
  </r>
  <r>
    <x v="0"/>
    <x v="0"/>
    <x v="0"/>
    <n v="201"/>
    <s v="R1A"/>
    <n v="397.85"/>
    <n v="-10.27"/>
    <n v="0"/>
    <n v="0"/>
    <n v="0"/>
    <n v="387.58"/>
    <x v="3"/>
  </r>
  <r>
    <x v="0"/>
    <x v="0"/>
    <x v="1"/>
    <n v="201"/>
    <s v="G1A"/>
    <n v="8590467.4000000004"/>
    <n v="-58415.93"/>
    <n v="0"/>
    <n v="0"/>
    <n v="0"/>
    <n v="8532051.4700000007"/>
    <x v="0"/>
  </r>
  <r>
    <x v="0"/>
    <x v="0"/>
    <x v="1"/>
    <n v="201"/>
    <s v="G1B"/>
    <n v="654.37"/>
    <n v="-4.45"/>
    <n v="0"/>
    <n v="0"/>
    <n v="0"/>
    <n v="649.91999999999996"/>
    <x v="0"/>
  </r>
  <r>
    <x v="0"/>
    <x v="0"/>
    <x v="1"/>
    <n v="201"/>
    <s v="G1C"/>
    <n v="12673.3"/>
    <n v="-86.18"/>
    <n v="0"/>
    <n v="0"/>
    <n v="0"/>
    <n v="12587.12"/>
    <x v="0"/>
  </r>
  <r>
    <x v="0"/>
    <x v="0"/>
    <x v="1"/>
    <n v="201"/>
    <s v="G1D"/>
    <n v="164212.21"/>
    <n v="-1116.67"/>
    <n v="0"/>
    <n v="0"/>
    <n v="0"/>
    <n v="163095.54"/>
    <x v="0"/>
  </r>
  <r>
    <x v="0"/>
    <x v="0"/>
    <x v="1"/>
    <n v="201"/>
    <s v="G1F"/>
    <n v="1055745.95"/>
    <n v="-7177.76"/>
    <n v="0"/>
    <n v="0"/>
    <n v="0"/>
    <n v="1048568.19"/>
    <x v="0"/>
  </r>
  <r>
    <x v="0"/>
    <x v="0"/>
    <x v="1"/>
    <n v="201"/>
    <s v="G2A"/>
    <n v="11452404.439999999"/>
    <n v="-5726.45"/>
    <n v="0"/>
    <n v="0"/>
    <n v="0"/>
    <n v="11446677.99"/>
    <x v="1"/>
  </r>
  <r>
    <x v="0"/>
    <x v="0"/>
    <x v="1"/>
    <n v="201"/>
    <s v="G2B"/>
    <n v="752853.66"/>
    <n v="-376.43"/>
    <n v="0"/>
    <n v="0"/>
    <n v="0"/>
    <n v="752477.23"/>
    <x v="1"/>
  </r>
  <r>
    <x v="0"/>
    <x v="0"/>
    <x v="1"/>
    <n v="201"/>
    <s v="G2D"/>
    <n v="420757.35"/>
    <n v="-210.34"/>
    <n v="0"/>
    <n v="0"/>
    <n v="0"/>
    <n v="420547.01"/>
    <x v="1"/>
  </r>
  <r>
    <x v="0"/>
    <x v="0"/>
    <x v="1"/>
    <n v="201"/>
    <s v="G3"/>
    <n v="20315210.690000001"/>
    <n v="-10157.67"/>
    <n v="0"/>
    <n v="-0.8"/>
    <n v="0"/>
    <n v="20305052.219999999"/>
    <x v="2"/>
  </r>
  <r>
    <x v="0"/>
    <x v="0"/>
    <x v="1"/>
    <n v="201"/>
    <s v="R1A"/>
    <n v="32758536.239999998"/>
    <n v="-845182.22"/>
    <n v="0"/>
    <n v="0"/>
    <n v="0"/>
    <n v="31913354.02"/>
    <x v="3"/>
  </r>
  <r>
    <x v="0"/>
    <x v="0"/>
    <x v="1"/>
    <n v="201"/>
    <s v="R2A"/>
    <n v="4759701.3600000003"/>
    <n v="-122801.51"/>
    <n v="0"/>
    <n v="0"/>
    <n v="0"/>
    <n v="4636899.8499999996"/>
    <x v="4"/>
  </r>
  <r>
    <x v="0"/>
    <x v="0"/>
    <x v="1"/>
    <n v="201"/>
    <s v="S1A"/>
    <n v="91256.78"/>
    <n v="-620.52"/>
    <n v="0"/>
    <n v="0"/>
    <n v="0"/>
    <n v="90636.26"/>
    <x v="5"/>
  </r>
  <r>
    <x v="0"/>
    <x v="0"/>
    <x v="1"/>
    <n v="201"/>
    <s v="S2"/>
    <n v="5459.42"/>
    <n v="-37.130000000000003"/>
    <n v="0"/>
    <n v="0"/>
    <n v="0"/>
    <n v="5422.29"/>
    <x v="5"/>
  </r>
  <r>
    <x v="0"/>
    <x v="0"/>
    <x v="1"/>
    <n v="201"/>
    <s v="S3A"/>
    <n v="112.21"/>
    <n v="-0.77"/>
    <n v="0"/>
    <n v="0"/>
    <n v="0"/>
    <n v="111.44"/>
    <x v="5"/>
  </r>
  <r>
    <x v="0"/>
    <x v="0"/>
    <x v="1"/>
    <n v="201"/>
    <s v="S3B"/>
    <n v="1468.15"/>
    <n v="-10"/>
    <n v="0"/>
    <n v="0"/>
    <n v="0"/>
    <n v="1458.15"/>
    <x v="5"/>
  </r>
  <r>
    <x v="0"/>
    <x v="0"/>
    <x v="1"/>
    <n v="201"/>
    <s v="S4A"/>
    <n v="146379.46"/>
    <n v="-995.54"/>
    <n v="0"/>
    <n v="0"/>
    <n v="0"/>
    <n v="145383.92000000001"/>
    <x v="5"/>
  </r>
  <r>
    <x v="0"/>
    <x v="0"/>
    <x v="1"/>
    <n v="201"/>
    <s v="S5"/>
    <n v="331192.96999999997"/>
    <n v="-2252.14"/>
    <n v="0"/>
    <n v="0"/>
    <n v="0"/>
    <n v="328940.83"/>
    <x v="5"/>
  </r>
  <r>
    <x v="0"/>
    <x v="0"/>
    <x v="1"/>
    <n v="201"/>
    <s v="S6A"/>
    <n v="25.91"/>
    <n v="-0.18"/>
    <n v="0"/>
    <n v="0"/>
    <n v="0"/>
    <n v="25.73"/>
    <x v="5"/>
  </r>
  <r>
    <x v="0"/>
    <x v="0"/>
    <x v="1"/>
    <n v="201"/>
    <s v="G1A"/>
    <n v="523121.28"/>
    <n v="-3557.19"/>
    <n v="0"/>
    <n v="0"/>
    <n v="0"/>
    <n v="519564.09"/>
    <x v="0"/>
  </r>
  <r>
    <x v="0"/>
    <x v="0"/>
    <x v="1"/>
    <n v="201"/>
    <s v="G1C"/>
    <n v="2540.67"/>
    <n v="-17.2"/>
    <n v="0"/>
    <n v="0"/>
    <n v="0"/>
    <n v="2523.4699999999998"/>
    <x v="0"/>
  </r>
  <r>
    <x v="0"/>
    <x v="0"/>
    <x v="1"/>
    <n v="201"/>
    <s v="G1D"/>
    <n v="8630.7800000000007"/>
    <n v="-58.69"/>
    <n v="0"/>
    <n v="0"/>
    <n v="0"/>
    <n v="8572.09"/>
    <x v="0"/>
  </r>
  <r>
    <x v="0"/>
    <x v="0"/>
    <x v="1"/>
    <n v="201"/>
    <s v="G1F"/>
    <n v="70808.460000000006"/>
    <n v="-481.09"/>
    <n v="0"/>
    <n v="0"/>
    <n v="0"/>
    <n v="70327.37"/>
    <x v="0"/>
  </r>
  <r>
    <x v="0"/>
    <x v="0"/>
    <x v="1"/>
    <n v="201"/>
    <s v="G2A"/>
    <n v="588573.04"/>
    <n v="-294.27"/>
    <n v="0"/>
    <n v="0"/>
    <n v="0"/>
    <n v="588278.77"/>
    <x v="1"/>
  </r>
  <r>
    <x v="0"/>
    <x v="0"/>
    <x v="1"/>
    <n v="201"/>
    <s v="G2B"/>
    <n v="49426.06"/>
    <n v="-24.72"/>
    <n v="0"/>
    <n v="0"/>
    <n v="0"/>
    <n v="49401.34"/>
    <x v="1"/>
  </r>
  <r>
    <x v="0"/>
    <x v="0"/>
    <x v="1"/>
    <n v="201"/>
    <s v="G2D"/>
    <n v="18691.150000000001"/>
    <n v="-9.34"/>
    <n v="0"/>
    <n v="0"/>
    <n v="0"/>
    <n v="18681.810000000001"/>
    <x v="1"/>
  </r>
  <r>
    <x v="0"/>
    <x v="0"/>
    <x v="1"/>
    <n v="201"/>
    <s v="G3"/>
    <n v="1023498.33"/>
    <n v="-511.73"/>
    <n v="0"/>
    <n v="0"/>
    <n v="0"/>
    <n v="1022986.6"/>
    <x v="2"/>
  </r>
  <r>
    <x v="0"/>
    <x v="0"/>
    <x v="1"/>
    <n v="201"/>
    <s v="R1A"/>
    <n v="1885442.43"/>
    <n v="-48644.47"/>
    <n v="0"/>
    <n v="0"/>
    <n v="0"/>
    <n v="1836797.96"/>
    <x v="3"/>
  </r>
  <r>
    <x v="0"/>
    <x v="0"/>
    <x v="1"/>
    <n v="201"/>
    <s v="R2A"/>
    <n v="378841.66"/>
    <n v="-9773.94"/>
    <n v="0"/>
    <n v="0"/>
    <n v="0"/>
    <n v="369067.72"/>
    <x v="4"/>
  </r>
  <r>
    <x v="0"/>
    <x v="0"/>
    <x v="1"/>
    <n v="201"/>
    <s v="S1A"/>
    <n v="2.98"/>
    <n v="-0.02"/>
    <n v="0"/>
    <n v="0"/>
    <n v="0"/>
    <n v="2.96"/>
    <x v="5"/>
  </r>
  <r>
    <x v="0"/>
    <x v="0"/>
    <x v="1"/>
    <n v="201"/>
    <s v="S4A"/>
    <n v="21.21"/>
    <n v="-0.14000000000000001"/>
    <n v="0"/>
    <n v="0"/>
    <n v="0"/>
    <n v="21.07"/>
    <x v="5"/>
  </r>
  <r>
    <x v="0"/>
    <x v="0"/>
    <x v="1"/>
    <n v="201"/>
    <s v="S5"/>
    <n v="3478.18"/>
    <n v="-23.65"/>
    <n v="0"/>
    <n v="0"/>
    <n v="0"/>
    <n v="3454.53"/>
    <x v="5"/>
  </r>
  <r>
    <x v="0"/>
    <x v="1"/>
    <x v="0"/>
    <n v="201"/>
    <s v="G1A"/>
    <n v="107973.96"/>
    <n v="-734.17"/>
    <n v="0"/>
    <n v="0"/>
    <n v="0"/>
    <n v="107239.79"/>
    <x v="0"/>
  </r>
  <r>
    <x v="0"/>
    <x v="1"/>
    <x v="0"/>
    <n v="201"/>
    <s v="G1B"/>
    <n v="138.55000000000001"/>
    <n v="-0.94"/>
    <n v="0"/>
    <n v="0"/>
    <n v="0"/>
    <n v="137.61000000000001"/>
    <x v="0"/>
  </r>
  <r>
    <x v="0"/>
    <x v="1"/>
    <x v="0"/>
    <n v="201"/>
    <s v="G1D"/>
    <n v="122.64"/>
    <n v="-0.84"/>
    <n v="0"/>
    <n v="0"/>
    <n v="0"/>
    <n v="121.8"/>
    <x v="0"/>
  </r>
  <r>
    <x v="0"/>
    <x v="1"/>
    <x v="0"/>
    <n v="201"/>
    <s v="G1F"/>
    <n v="1887.07"/>
    <n v="-12.83"/>
    <n v="0"/>
    <n v="0"/>
    <n v="0"/>
    <n v="1874.24"/>
    <x v="0"/>
  </r>
  <r>
    <x v="0"/>
    <x v="1"/>
    <x v="0"/>
    <n v="201"/>
    <s v="G2A"/>
    <n v="67430.42"/>
    <n v="-33.729999999999997"/>
    <n v="0"/>
    <n v="0"/>
    <n v="0"/>
    <n v="67396.69"/>
    <x v="1"/>
  </r>
  <r>
    <x v="0"/>
    <x v="1"/>
    <x v="0"/>
    <n v="201"/>
    <s v="G2B"/>
    <n v="0.09"/>
    <n v="0"/>
    <n v="0"/>
    <n v="0"/>
    <n v="0"/>
    <n v="0.09"/>
    <x v="1"/>
  </r>
  <r>
    <x v="0"/>
    <x v="1"/>
    <x v="0"/>
    <n v="201"/>
    <s v="G3"/>
    <n v="187687.9"/>
    <n v="-93.82"/>
    <n v="0"/>
    <n v="0"/>
    <n v="0"/>
    <n v="187594.08"/>
    <x v="2"/>
  </r>
  <r>
    <x v="0"/>
    <x v="1"/>
    <x v="0"/>
    <n v="201"/>
    <s v="R1A"/>
    <n v="610711.74"/>
    <n v="-15756.05"/>
    <n v="0"/>
    <n v="0"/>
    <n v="0"/>
    <n v="594955.68999999994"/>
    <x v="3"/>
  </r>
  <r>
    <x v="0"/>
    <x v="1"/>
    <x v="0"/>
    <n v="201"/>
    <s v="R2A"/>
    <n v="9802.31"/>
    <n v="-252.87"/>
    <n v="0"/>
    <n v="0"/>
    <n v="0"/>
    <n v="9549.44"/>
    <x v="4"/>
  </r>
  <r>
    <x v="0"/>
    <x v="1"/>
    <x v="0"/>
    <n v="201"/>
    <s v="S1A"/>
    <n v="1675.33"/>
    <n v="-11.39"/>
    <n v="0"/>
    <n v="0"/>
    <n v="0"/>
    <n v="1663.94"/>
    <x v="5"/>
  </r>
  <r>
    <x v="0"/>
    <x v="1"/>
    <x v="0"/>
    <n v="201"/>
    <s v="S3B"/>
    <n v="716.89"/>
    <n v="-4.88"/>
    <n v="0"/>
    <n v="0"/>
    <n v="0"/>
    <n v="712.01"/>
    <x v="5"/>
  </r>
  <r>
    <x v="0"/>
    <x v="1"/>
    <x v="0"/>
    <n v="201"/>
    <s v="S4A"/>
    <n v="2.17"/>
    <n v="-0.01"/>
    <n v="0"/>
    <n v="0"/>
    <n v="0"/>
    <n v="2.16"/>
    <x v="5"/>
  </r>
  <r>
    <x v="0"/>
    <x v="1"/>
    <x v="0"/>
    <n v="201"/>
    <s v="G1A"/>
    <n v="-7.5"/>
    <n v="0.05"/>
    <n v="0"/>
    <n v="0"/>
    <n v="0"/>
    <n v="-7.45"/>
    <x v="0"/>
  </r>
  <r>
    <x v="0"/>
    <x v="1"/>
    <x v="0"/>
    <n v="201"/>
    <s v="R1A"/>
    <n v="267.8"/>
    <n v="-6.9"/>
    <n v="0"/>
    <n v="0"/>
    <n v="0"/>
    <n v="260.89999999999998"/>
    <x v="3"/>
  </r>
  <r>
    <x v="0"/>
    <x v="1"/>
    <x v="1"/>
    <n v="201"/>
    <s v="G1A"/>
    <n v="8133360.75"/>
    <n v="-55310.73"/>
    <n v="0"/>
    <n v="0"/>
    <n v="0"/>
    <n v="8078050.0199999996"/>
    <x v="0"/>
  </r>
  <r>
    <x v="0"/>
    <x v="1"/>
    <x v="1"/>
    <n v="201"/>
    <s v="G1B"/>
    <n v="914.24"/>
    <n v="-6.2"/>
    <n v="0"/>
    <n v="0"/>
    <n v="0"/>
    <n v="908.04"/>
    <x v="0"/>
  </r>
  <r>
    <x v="0"/>
    <x v="1"/>
    <x v="1"/>
    <n v="201"/>
    <s v="G1C"/>
    <n v="12461.93"/>
    <n v="-84.75"/>
    <n v="0"/>
    <n v="0"/>
    <n v="0"/>
    <n v="12377.18"/>
    <x v="0"/>
  </r>
  <r>
    <x v="0"/>
    <x v="1"/>
    <x v="1"/>
    <n v="201"/>
    <s v="G1D"/>
    <n v="147188.91"/>
    <n v="-1000.87"/>
    <n v="0"/>
    <n v="0"/>
    <n v="0"/>
    <n v="146188.04"/>
    <x v="0"/>
  </r>
  <r>
    <x v="0"/>
    <x v="1"/>
    <x v="1"/>
    <n v="201"/>
    <s v="G1F"/>
    <n v="935097.15"/>
    <n v="-6358.3"/>
    <n v="0"/>
    <n v="0"/>
    <n v="0"/>
    <n v="928738.85"/>
    <x v="0"/>
  </r>
  <r>
    <x v="0"/>
    <x v="1"/>
    <x v="1"/>
    <n v="201"/>
    <s v="G2A"/>
    <n v="10935768.369999999"/>
    <n v="-5467.07"/>
    <n v="0"/>
    <n v="0"/>
    <n v="0"/>
    <n v="10930301.300000001"/>
    <x v="1"/>
  </r>
  <r>
    <x v="0"/>
    <x v="1"/>
    <x v="1"/>
    <n v="201"/>
    <s v="G2B"/>
    <n v="788159.92"/>
    <n v="-394.06"/>
    <n v="0"/>
    <n v="0"/>
    <n v="0"/>
    <n v="787765.86"/>
    <x v="1"/>
  </r>
  <r>
    <x v="0"/>
    <x v="1"/>
    <x v="1"/>
    <n v="201"/>
    <s v="G2D"/>
    <n v="434842.74"/>
    <n v="-217.42"/>
    <n v="0"/>
    <n v="0"/>
    <n v="0"/>
    <n v="434625.32"/>
    <x v="1"/>
  </r>
  <r>
    <x v="0"/>
    <x v="1"/>
    <x v="1"/>
    <n v="201"/>
    <s v="G3"/>
    <n v="20022591.550000001"/>
    <n v="-10011.6"/>
    <n v="0"/>
    <n v="0"/>
    <n v="0"/>
    <n v="20012579.949999999"/>
    <x v="2"/>
  </r>
  <r>
    <x v="0"/>
    <x v="1"/>
    <x v="1"/>
    <n v="201"/>
    <s v="R1A"/>
    <n v="31152769.66"/>
    <n v="-803737.26"/>
    <n v="0"/>
    <n v="0"/>
    <n v="0"/>
    <n v="30349032.399999999"/>
    <x v="3"/>
  </r>
  <r>
    <x v="0"/>
    <x v="1"/>
    <x v="1"/>
    <n v="201"/>
    <s v="R2A"/>
    <n v="4569983.87"/>
    <n v="-117906.66"/>
    <n v="0"/>
    <n v="0"/>
    <n v="0"/>
    <n v="4452077.21"/>
    <x v="4"/>
  </r>
  <r>
    <x v="0"/>
    <x v="1"/>
    <x v="1"/>
    <n v="201"/>
    <s v="S1A"/>
    <n v="172814.07"/>
    <n v="-1177.28"/>
    <n v="0"/>
    <n v="0"/>
    <n v="0"/>
    <n v="171636.79"/>
    <x v="5"/>
  </r>
  <r>
    <x v="0"/>
    <x v="1"/>
    <x v="1"/>
    <n v="201"/>
    <s v="S2"/>
    <n v="5347.07"/>
    <n v="-36.6"/>
    <n v="0"/>
    <n v="0"/>
    <n v="0"/>
    <n v="5310.47"/>
    <x v="5"/>
  </r>
  <r>
    <x v="0"/>
    <x v="1"/>
    <x v="1"/>
    <n v="201"/>
    <s v="S3A"/>
    <n v="456.14"/>
    <n v="-3.1"/>
    <n v="0"/>
    <n v="0"/>
    <n v="0"/>
    <n v="453.04"/>
    <x v="5"/>
  </r>
  <r>
    <x v="0"/>
    <x v="1"/>
    <x v="1"/>
    <n v="201"/>
    <s v="S3B"/>
    <n v="1780.05"/>
    <n v="-12.28"/>
    <n v="0"/>
    <n v="0"/>
    <n v="0"/>
    <n v="1767.77"/>
    <x v="5"/>
  </r>
  <r>
    <x v="0"/>
    <x v="1"/>
    <x v="1"/>
    <n v="201"/>
    <s v="S4A"/>
    <n v="153292.94"/>
    <n v="-1041.1199999999999"/>
    <n v="0"/>
    <n v="0"/>
    <n v="0"/>
    <n v="152251.82"/>
    <x v="5"/>
  </r>
  <r>
    <x v="0"/>
    <x v="1"/>
    <x v="1"/>
    <n v="201"/>
    <s v="S5"/>
    <n v="324152.15000000002"/>
    <n v="-2204.1999999999998"/>
    <n v="0"/>
    <n v="0"/>
    <n v="0"/>
    <n v="321947.95"/>
    <x v="5"/>
  </r>
  <r>
    <x v="0"/>
    <x v="1"/>
    <x v="1"/>
    <n v="201"/>
    <s v="S6A"/>
    <n v="29.42"/>
    <n v="-0.19"/>
    <n v="0"/>
    <n v="0"/>
    <n v="0"/>
    <n v="29.23"/>
    <x v="5"/>
  </r>
  <r>
    <x v="0"/>
    <x v="1"/>
    <x v="1"/>
    <n v="201"/>
    <s v="G1A"/>
    <n v="419929.3"/>
    <n v="-2856.2"/>
    <n v="0"/>
    <n v="0"/>
    <n v="0"/>
    <n v="417073.1"/>
    <x v="0"/>
  </r>
  <r>
    <x v="0"/>
    <x v="1"/>
    <x v="1"/>
    <n v="201"/>
    <s v="G1C"/>
    <n v="2499.84"/>
    <n v="-16.920000000000002"/>
    <n v="0"/>
    <n v="0"/>
    <n v="0"/>
    <n v="2482.92"/>
    <x v="0"/>
  </r>
  <r>
    <x v="0"/>
    <x v="1"/>
    <x v="1"/>
    <n v="201"/>
    <s v="G1D"/>
    <n v="3304.09"/>
    <n v="-22.47"/>
    <n v="0"/>
    <n v="0"/>
    <n v="0"/>
    <n v="3281.62"/>
    <x v="0"/>
  </r>
  <r>
    <x v="0"/>
    <x v="1"/>
    <x v="1"/>
    <n v="201"/>
    <s v="G1F"/>
    <n v="44327.11"/>
    <n v="-300.88"/>
    <n v="0"/>
    <n v="0"/>
    <n v="0"/>
    <n v="44026.23"/>
    <x v="0"/>
  </r>
  <r>
    <x v="0"/>
    <x v="1"/>
    <x v="1"/>
    <n v="201"/>
    <s v="G2A"/>
    <n v="441546.19"/>
    <n v="-220.73"/>
    <n v="0"/>
    <n v="0"/>
    <n v="0"/>
    <n v="441325.46"/>
    <x v="1"/>
  </r>
  <r>
    <x v="0"/>
    <x v="1"/>
    <x v="1"/>
    <n v="201"/>
    <s v="G2B"/>
    <n v="20848.63"/>
    <n v="-10.43"/>
    <n v="0"/>
    <n v="0"/>
    <n v="0"/>
    <n v="20838.2"/>
    <x v="1"/>
  </r>
  <r>
    <x v="0"/>
    <x v="1"/>
    <x v="1"/>
    <n v="201"/>
    <s v="G2D"/>
    <n v="9689.2099999999991"/>
    <n v="-4.84"/>
    <n v="0"/>
    <n v="0"/>
    <n v="0"/>
    <n v="9684.3700000000008"/>
    <x v="1"/>
  </r>
  <r>
    <x v="0"/>
    <x v="1"/>
    <x v="1"/>
    <n v="201"/>
    <s v="G3"/>
    <n v="1371680.88"/>
    <n v="-685.89"/>
    <n v="0"/>
    <n v="0"/>
    <n v="0"/>
    <n v="1370994.99"/>
    <x v="2"/>
  </r>
  <r>
    <x v="0"/>
    <x v="1"/>
    <x v="1"/>
    <n v="201"/>
    <s v="R1A"/>
    <n v="1272482.19"/>
    <n v="-32830.03"/>
    <n v="0"/>
    <n v="0"/>
    <n v="0"/>
    <n v="1239652.1599999999"/>
    <x v="3"/>
  </r>
  <r>
    <x v="0"/>
    <x v="1"/>
    <x v="1"/>
    <n v="201"/>
    <s v="R2A"/>
    <n v="239972.92"/>
    <n v="-6189.87"/>
    <n v="0"/>
    <n v="0"/>
    <n v="0"/>
    <n v="233783.05"/>
    <x v="4"/>
  </r>
  <r>
    <x v="0"/>
    <x v="1"/>
    <x v="1"/>
    <n v="201"/>
    <s v="S5"/>
    <n v="-26356.2"/>
    <n v="179.23"/>
    <n v="0"/>
    <n v="0"/>
    <n v="0"/>
    <n v="-26176.97"/>
    <x v="5"/>
  </r>
  <r>
    <x v="0"/>
    <x v="2"/>
    <x v="0"/>
    <n v="201"/>
    <s v="G1A"/>
    <n v="186707.13"/>
    <n v="-1269.3800000000001"/>
    <n v="0"/>
    <n v="0"/>
    <n v="0"/>
    <n v="185437.75"/>
    <x v="0"/>
  </r>
  <r>
    <x v="0"/>
    <x v="2"/>
    <x v="0"/>
    <n v="201"/>
    <s v="G1B"/>
    <n v="141.54"/>
    <n v="-0.97"/>
    <n v="0"/>
    <n v="0"/>
    <n v="0"/>
    <n v="140.57"/>
    <x v="0"/>
  </r>
  <r>
    <x v="0"/>
    <x v="2"/>
    <x v="0"/>
    <n v="201"/>
    <s v="G1D"/>
    <n v="441.2"/>
    <n v="-2.99"/>
    <n v="0"/>
    <n v="0"/>
    <n v="0"/>
    <n v="438.21"/>
    <x v="0"/>
  </r>
  <r>
    <x v="0"/>
    <x v="2"/>
    <x v="0"/>
    <n v="201"/>
    <s v="G1F"/>
    <n v="3634.51"/>
    <n v="-24.73"/>
    <n v="0"/>
    <n v="0"/>
    <n v="0"/>
    <n v="3609.78"/>
    <x v="0"/>
  </r>
  <r>
    <x v="0"/>
    <x v="2"/>
    <x v="0"/>
    <n v="201"/>
    <s v="G2A"/>
    <n v="146064.43"/>
    <n v="-73.05"/>
    <n v="0"/>
    <n v="0"/>
    <n v="0"/>
    <n v="145991.38"/>
    <x v="1"/>
  </r>
  <r>
    <x v="0"/>
    <x v="2"/>
    <x v="0"/>
    <n v="201"/>
    <s v="G2B"/>
    <n v="-10.69"/>
    <n v="0"/>
    <n v="0"/>
    <n v="0"/>
    <n v="0"/>
    <n v="-10.69"/>
    <x v="1"/>
  </r>
  <r>
    <x v="0"/>
    <x v="2"/>
    <x v="0"/>
    <n v="201"/>
    <s v="G3"/>
    <n v="29452.57"/>
    <n v="-14.74"/>
    <n v="0"/>
    <n v="0"/>
    <n v="0"/>
    <n v="29437.83"/>
    <x v="2"/>
  </r>
  <r>
    <x v="0"/>
    <x v="2"/>
    <x v="0"/>
    <n v="201"/>
    <s v="R1A"/>
    <n v="848514.11"/>
    <n v="-21891.65"/>
    <n v="0"/>
    <n v="0"/>
    <n v="0"/>
    <n v="826622.46"/>
    <x v="3"/>
  </r>
  <r>
    <x v="0"/>
    <x v="2"/>
    <x v="0"/>
    <n v="201"/>
    <s v="R2A"/>
    <n v="11152.31"/>
    <n v="-287.74"/>
    <n v="0"/>
    <n v="0"/>
    <n v="0"/>
    <n v="10864.57"/>
    <x v="4"/>
  </r>
  <r>
    <x v="0"/>
    <x v="2"/>
    <x v="0"/>
    <n v="201"/>
    <s v="S1A"/>
    <n v="1899.53"/>
    <n v="-12.91"/>
    <n v="0"/>
    <n v="0"/>
    <n v="0"/>
    <n v="1886.62"/>
    <x v="5"/>
  </r>
  <r>
    <x v="0"/>
    <x v="2"/>
    <x v="0"/>
    <n v="201"/>
    <s v="S3B"/>
    <n v="812.66"/>
    <n v="-5.53"/>
    <n v="0"/>
    <n v="0"/>
    <n v="0"/>
    <n v="807.13"/>
    <x v="5"/>
  </r>
  <r>
    <x v="0"/>
    <x v="2"/>
    <x v="0"/>
    <n v="201"/>
    <s v="S4A"/>
    <n v="2.44"/>
    <n v="-0.02"/>
    <n v="0"/>
    <n v="0"/>
    <n v="0"/>
    <n v="2.42"/>
    <x v="5"/>
  </r>
  <r>
    <x v="0"/>
    <x v="2"/>
    <x v="0"/>
    <n v="201"/>
    <s v="G1A"/>
    <n v="69.05"/>
    <n v="-0.47"/>
    <n v="0"/>
    <n v="0"/>
    <n v="0"/>
    <n v="68.58"/>
    <x v="0"/>
  </r>
  <r>
    <x v="0"/>
    <x v="2"/>
    <x v="0"/>
    <n v="201"/>
    <s v="R1A"/>
    <n v="1930.19"/>
    <n v="-49.8"/>
    <n v="0"/>
    <n v="0"/>
    <n v="0"/>
    <n v="1880.39"/>
    <x v="3"/>
  </r>
  <r>
    <x v="0"/>
    <x v="2"/>
    <x v="1"/>
    <n v="201"/>
    <s v="G1A"/>
    <n v="9390362.0899999999"/>
    <n v="-63845.599999999999"/>
    <n v="0"/>
    <n v="0"/>
    <n v="0"/>
    <n v="9326516.4900000002"/>
    <x v="0"/>
  </r>
  <r>
    <x v="0"/>
    <x v="2"/>
    <x v="1"/>
    <n v="201"/>
    <s v="G1B"/>
    <n v="810.25"/>
    <n v="-5.5"/>
    <n v="0"/>
    <n v="0"/>
    <n v="0"/>
    <n v="804.75"/>
    <x v="0"/>
  </r>
  <r>
    <x v="0"/>
    <x v="2"/>
    <x v="1"/>
    <n v="201"/>
    <s v="G1C"/>
    <n v="17683.009999999998"/>
    <n v="-120.24"/>
    <n v="0"/>
    <n v="0"/>
    <n v="0"/>
    <n v="17562.77"/>
    <x v="0"/>
  </r>
  <r>
    <x v="0"/>
    <x v="2"/>
    <x v="1"/>
    <n v="201"/>
    <s v="G1D"/>
    <n v="184110.09"/>
    <n v="-1251.8499999999999"/>
    <n v="0"/>
    <n v="0"/>
    <n v="0"/>
    <n v="182858.23999999999"/>
    <x v="0"/>
  </r>
  <r>
    <x v="0"/>
    <x v="2"/>
    <x v="1"/>
    <n v="201"/>
    <s v="G1F"/>
    <n v="1076865.55"/>
    <n v="-7321.46"/>
    <n v="0"/>
    <n v="0"/>
    <n v="0"/>
    <n v="1069544.0900000001"/>
    <x v="0"/>
  </r>
  <r>
    <x v="0"/>
    <x v="2"/>
    <x v="1"/>
    <n v="201"/>
    <s v="G2A"/>
    <n v="12792197.880000001"/>
    <n v="-6395.98"/>
    <n v="0"/>
    <n v="0"/>
    <n v="0"/>
    <n v="12785801.9"/>
    <x v="1"/>
  </r>
  <r>
    <x v="0"/>
    <x v="2"/>
    <x v="1"/>
    <n v="201"/>
    <s v="G2B"/>
    <n v="936912.33"/>
    <n v="-468.51"/>
    <n v="0"/>
    <n v="0"/>
    <n v="0"/>
    <n v="936443.82"/>
    <x v="1"/>
  </r>
  <r>
    <x v="0"/>
    <x v="2"/>
    <x v="1"/>
    <n v="201"/>
    <s v="G2D"/>
    <n v="473756.58"/>
    <n v="-236.88"/>
    <n v="0"/>
    <n v="0"/>
    <n v="0"/>
    <n v="473519.7"/>
    <x v="1"/>
  </r>
  <r>
    <x v="0"/>
    <x v="2"/>
    <x v="1"/>
    <n v="201"/>
    <s v="G3"/>
    <n v="23339298.129999999"/>
    <n v="-11660.27"/>
    <n v="0"/>
    <n v="0"/>
    <n v="0"/>
    <n v="23327637.859999999"/>
    <x v="2"/>
  </r>
  <r>
    <x v="0"/>
    <x v="2"/>
    <x v="1"/>
    <n v="201"/>
    <s v="R1A"/>
    <n v="38785648.759999998"/>
    <n v="-1000665.13"/>
    <n v="0"/>
    <n v="0"/>
    <n v="0"/>
    <n v="37784983.630000003"/>
    <x v="3"/>
  </r>
  <r>
    <x v="0"/>
    <x v="2"/>
    <x v="1"/>
    <n v="201"/>
    <s v="R2A"/>
    <n v="5500662.8099999996"/>
    <n v="-141944.97"/>
    <n v="0"/>
    <n v="0"/>
    <n v="0"/>
    <n v="5358717.84"/>
    <x v="4"/>
  </r>
  <r>
    <x v="0"/>
    <x v="2"/>
    <x v="1"/>
    <n v="201"/>
    <s v="S1A"/>
    <n v="179746.48"/>
    <n v="-1221.8900000000001"/>
    <n v="0"/>
    <n v="0"/>
    <n v="0"/>
    <n v="178524.59"/>
    <x v="5"/>
  </r>
  <r>
    <x v="0"/>
    <x v="2"/>
    <x v="1"/>
    <n v="201"/>
    <s v="S2"/>
    <n v="8850.49"/>
    <n v="-67.069999999999993"/>
    <n v="0"/>
    <n v="0"/>
    <n v="0"/>
    <n v="8783.42"/>
    <x v="5"/>
  </r>
  <r>
    <x v="0"/>
    <x v="2"/>
    <x v="1"/>
    <n v="201"/>
    <s v="S3A"/>
    <n v="504.14"/>
    <n v="-3.41"/>
    <n v="0"/>
    <n v="0"/>
    <n v="0"/>
    <n v="500.73"/>
    <x v="5"/>
  </r>
  <r>
    <x v="0"/>
    <x v="2"/>
    <x v="1"/>
    <n v="201"/>
    <s v="S3B"/>
    <n v="516.64"/>
    <n v="-3.31"/>
    <n v="0"/>
    <n v="0"/>
    <n v="0"/>
    <n v="513.33000000000004"/>
    <x v="5"/>
  </r>
  <r>
    <x v="0"/>
    <x v="2"/>
    <x v="1"/>
    <n v="201"/>
    <s v="S4A"/>
    <n v="178116.65"/>
    <n v="-1211.77"/>
    <n v="0"/>
    <n v="0"/>
    <n v="0"/>
    <n v="176904.88"/>
    <x v="5"/>
  </r>
  <r>
    <x v="0"/>
    <x v="2"/>
    <x v="1"/>
    <n v="201"/>
    <s v="S5"/>
    <n v="368211.09"/>
    <n v="-2490.79"/>
    <n v="0"/>
    <n v="0"/>
    <n v="0"/>
    <n v="365720.3"/>
    <x v="5"/>
  </r>
  <r>
    <x v="0"/>
    <x v="2"/>
    <x v="1"/>
    <n v="201"/>
    <s v="S6A"/>
    <n v="33.479999999999997"/>
    <n v="-0.23"/>
    <n v="0"/>
    <n v="0"/>
    <n v="0"/>
    <n v="33.25"/>
    <x v="5"/>
  </r>
  <r>
    <x v="0"/>
    <x v="2"/>
    <x v="1"/>
    <n v="201"/>
    <s v="G1A"/>
    <n v="822052.91"/>
    <n v="-5589.77"/>
    <n v="0"/>
    <n v="0"/>
    <n v="0"/>
    <n v="816463.14"/>
    <x v="0"/>
  </r>
  <r>
    <x v="0"/>
    <x v="2"/>
    <x v="1"/>
    <n v="201"/>
    <s v="G1C"/>
    <n v="2775.23"/>
    <n v="-18.78"/>
    <n v="0"/>
    <n v="0"/>
    <n v="0"/>
    <n v="2756.45"/>
    <x v="0"/>
  </r>
  <r>
    <x v="0"/>
    <x v="2"/>
    <x v="1"/>
    <n v="201"/>
    <s v="G1D"/>
    <n v="10576.68"/>
    <n v="-71.92"/>
    <n v="0"/>
    <n v="0"/>
    <n v="0"/>
    <n v="10504.76"/>
    <x v="0"/>
  </r>
  <r>
    <x v="0"/>
    <x v="2"/>
    <x v="1"/>
    <n v="201"/>
    <s v="G1F"/>
    <n v="84605.6"/>
    <n v="-575.15"/>
    <n v="0"/>
    <n v="0"/>
    <n v="0"/>
    <n v="84030.45"/>
    <x v="0"/>
  </r>
  <r>
    <x v="0"/>
    <x v="2"/>
    <x v="1"/>
    <n v="201"/>
    <s v="G2A"/>
    <n v="1057902.31"/>
    <n v="-528.78"/>
    <n v="0"/>
    <n v="0"/>
    <n v="0"/>
    <n v="1057373.53"/>
    <x v="1"/>
  </r>
  <r>
    <x v="0"/>
    <x v="2"/>
    <x v="1"/>
    <n v="201"/>
    <s v="G2B"/>
    <n v="49733.16"/>
    <n v="-24.88"/>
    <n v="0"/>
    <n v="0"/>
    <n v="0"/>
    <n v="49708.28"/>
    <x v="1"/>
  </r>
  <r>
    <x v="0"/>
    <x v="2"/>
    <x v="1"/>
    <n v="201"/>
    <s v="G2D"/>
    <n v="14497.48"/>
    <n v="-7.25"/>
    <n v="0"/>
    <n v="0"/>
    <n v="0"/>
    <n v="14490.23"/>
    <x v="1"/>
  </r>
  <r>
    <x v="0"/>
    <x v="2"/>
    <x v="1"/>
    <n v="201"/>
    <s v="G3"/>
    <n v="2481897.7999999998"/>
    <n v="-1240.8800000000001"/>
    <n v="0"/>
    <n v="0"/>
    <n v="0"/>
    <n v="2480656.92"/>
    <x v="2"/>
  </r>
  <r>
    <x v="0"/>
    <x v="2"/>
    <x v="1"/>
    <n v="201"/>
    <s v="R1A"/>
    <n v="2570484.73"/>
    <n v="-66318.09"/>
    <n v="0"/>
    <n v="0"/>
    <n v="0"/>
    <n v="2504166.64"/>
    <x v="3"/>
  </r>
  <r>
    <x v="0"/>
    <x v="2"/>
    <x v="1"/>
    <n v="201"/>
    <s v="R2A"/>
    <n v="450033.41"/>
    <n v="-11612.6"/>
    <n v="0"/>
    <n v="0"/>
    <n v="0"/>
    <n v="438420.81"/>
    <x v="4"/>
  </r>
  <r>
    <x v="0"/>
    <x v="2"/>
    <x v="1"/>
    <n v="201"/>
    <s v="S5"/>
    <n v="-5062.3100000000004"/>
    <n v="34.42"/>
    <n v="0"/>
    <n v="0"/>
    <n v="0"/>
    <n v="-5027.8900000000003"/>
    <x v="5"/>
  </r>
  <r>
    <x v="1"/>
    <x v="3"/>
    <x v="0"/>
    <n v="201"/>
    <s v="G1A"/>
    <n v="147987.60999999999"/>
    <n v="-1006.23"/>
    <n v="0"/>
    <n v="0"/>
    <n v="0"/>
    <n v="146981.38"/>
    <x v="0"/>
  </r>
  <r>
    <x v="1"/>
    <x v="3"/>
    <x v="0"/>
    <n v="201"/>
    <s v="G1B"/>
    <n v="146.26"/>
    <n v="-0.99"/>
    <n v="0"/>
    <n v="0"/>
    <n v="0"/>
    <n v="145.27000000000001"/>
    <x v="0"/>
  </r>
  <r>
    <x v="1"/>
    <x v="3"/>
    <x v="0"/>
    <n v="201"/>
    <s v="G1D"/>
    <n v="337.79"/>
    <n v="-2.2999999999999998"/>
    <n v="0"/>
    <n v="0"/>
    <n v="0"/>
    <n v="335.49"/>
    <x v="0"/>
  </r>
  <r>
    <x v="1"/>
    <x v="3"/>
    <x v="0"/>
    <n v="201"/>
    <s v="G1F"/>
    <n v="2957.66"/>
    <n v="-20.12"/>
    <n v="0"/>
    <n v="0"/>
    <n v="0"/>
    <n v="2937.54"/>
    <x v="0"/>
  </r>
  <r>
    <x v="1"/>
    <x v="3"/>
    <x v="0"/>
    <n v="201"/>
    <s v="G2A"/>
    <n v="97948.72"/>
    <n v="-49.02"/>
    <n v="0"/>
    <n v="0"/>
    <n v="0"/>
    <n v="97899.7"/>
    <x v="1"/>
  </r>
  <r>
    <x v="1"/>
    <x v="3"/>
    <x v="0"/>
    <n v="201"/>
    <s v="G3"/>
    <n v="96949.31"/>
    <n v="-48.47"/>
    <n v="0"/>
    <n v="0"/>
    <n v="0"/>
    <n v="96900.84"/>
    <x v="2"/>
  </r>
  <r>
    <x v="1"/>
    <x v="3"/>
    <x v="0"/>
    <n v="201"/>
    <s v="R1A"/>
    <n v="741756.17"/>
    <n v="-19146.63"/>
    <n v="0"/>
    <n v="0"/>
    <n v="0"/>
    <n v="722609.54"/>
    <x v="3"/>
  </r>
  <r>
    <x v="1"/>
    <x v="3"/>
    <x v="0"/>
    <n v="201"/>
    <s v="R2A"/>
    <n v="9404.2999999999993"/>
    <n v="-242.65"/>
    <n v="0"/>
    <n v="0"/>
    <n v="0"/>
    <n v="9161.65"/>
    <x v="4"/>
  </r>
  <r>
    <x v="1"/>
    <x v="3"/>
    <x v="0"/>
    <n v="201"/>
    <s v="S1A"/>
    <n v="1897.47"/>
    <n v="-12.9"/>
    <n v="0"/>
    <n v="0"/>
    <n v="0"/>
    <n v="1884.57"/>
    <x v="5"/>
  </r>
  <r>
    <x v="1"/>
    <x v="3"/>
    <x v="0"/>
    <n v="201"/>
    <s v="S3B"/>
    <n v="811.82"/>
    <n v="-5.52"/>
    <n v="0"/>
    <n v="0"/>
    <n v="0"/>
    <n v="806.3"/>
    <x v="5"/>
  </r>
  <r>
    <x v="1"/>
    <x v="3"/>
    <x v="0"/>
    <n v="201"/>
    <s v="S4A"/>
    <n v="2.44"/>
    <n v="-0.02"/>
    <n v="0"/>
    <n v="0"/>
    <n v="0"/>
    <n v="2.42"/>
    <x v="5"/>
  </r>
  <r>
    <x v="1"/>
    <x v="3"/>
    <x v="0"/>
    <n v="201"/>
    <s v="R1A"/>
    <n v="187.78"/>
    <n v="-4.8600000000000003"/>
    <n v="0"/>
    <n v="0"/>
    <n v="0"/>
    <n v="182.92"/>
    <x v="3"/>
  </r>
  <r>
    <x v="1"/>
    <x v="3"/>
    <x v="1"/>
    <n v="201"/>
    <s v="G1A"/>
    <n v="8341380.2800000003"/>
    <n v="-56714.55"/>
    <n v="0"/>
    <n v="0"/>
    <n v="0"/>
    <n v="8284665.7300000004"/>
    <x v="0"/>
  </r>
  <r>
    <x v="1"/>
    <x v="3"/>
    <x v="1"/>
    <n v="201"/>
    <s v="G1B"/>
    <n v="807.87"/>
    <n v="-5.51"/>
    <n v="0"/>
    <n v="0"/>
    <n v="0"/>
    <n v="802.36"/>
    <x v="0"/>
  </r>
  <r>
    <x v="1"/>
    <x v="3"/>
    <x v="1"/>
    <n v="201"/>
    <s v="G1C"/>
    <n v="17218.72"/>
    <n v="-117.2"/>
    <n v="0"/>
    <n v="0"/>
    <n v="0"/>
    <n v="17101.52"/>
    <x v="0"/>
  </r>
  <r>
    <x v="1"/>
    <x v="3"/>
    <x v="1"/>
    <n v="201"/>
    <s v="G1D"/>
    <n v="158177.20000000001"/>
    <n v="-1075.5899999999999"/>
    <n v="0"/>
    <n v="0"/>
    <n v="0"/>
    <n v="157101.60999999999"/>
    <x v="0"/>
  </r>
  <r>
    <x v="1"/>
    <x v="3"/>
    <x v="1"/>
    <n v="201"/>
    <s v="G1F"/>
    <n v="912692.75"/>
    <n v="-6205.56"/>
    <n v="0"/>
    <n v="0"/>
    <n v="0"/>
    <n v="906487.19"/>
    <x v="0"/>
  </r>
  <r>
    <x v="1"/>
    <x v="3"/>
    <x v="1"/>
    <n v="201"/>
    <s v="G2A"/>
    <n v="11603968.43"/>
    <n v="-5799.98"/>
    <n v="0"/>
    <n v="0"/>
    <n v="0"/>
    <n v="11598168.449999999"/>
    <x v="1"/>
  </r>
  <r>
    <x v="1"/>
    <x v="3"/>
    <x v="1"/>
    <n v="201"/>
    <s v="G2B"/>
    <n v="761277.99"/>
    <n v="-381.28"/>
    <n v="0"/>
    <n v="0"/>
    <n v="0"/>
    <n v="760896.71"/>
    <x v="1"/>
  </r>
  <r>
    <x v="1"/>
    <x v="3"/>
    <x v="1"/>
    <n v="201"/>
    <s v="G2D"/>
    <n v="419893.84"/>
    <n v="-209.98"/>
    <n v="0"/>
    <n v="0"/>
    <n v="0"/>
    <n v="419683.86"/>
    <x v="1"/>
  </r>
  <r>
    <x v="1"/>
    <x v="3"/>
    <x v="1"/>
    <n v="201"/>
    <s v="G3"/>
    <n v="22790909.690000001"/>
    <n v="-11329.98"/>
    <n v="0"/>
    <n v="0"/>
    <n v="0"/>
    <n v="22779579.710000001"/>
    <x v="2"/>
  </r>
  <r>
    <x v="1"/>
    <x v="3"/>
    <x v="1"/>
    <n v="201"/>
    <s v="R1A"/>
    <n v="32603243.34"/>
    <n v="-841165.08"/>
    <n v="0"/>
    <n v="-0.01"/>
    <n v="0"/>
    <n v="31762078.25"/>
    <x v="3"/>
  </r>
  <r>
    <x v="1"/>
    <x v="3"/>
    <x v="1"/>
    <n v="201"/>
    <s v="R2A"/>
    <n v="4796309.1100000003"/>
    <n v="-123748.53"/>
    <n v="0"/>
    <n v="0"/>
    <n v="0"/>
    <n v="4672560.58"/>
    <x v="4"/>
  </r>
  <r>
    <x v="1"/>
    <x v="3"/>
    <x v="1"/>
    <n v="201"/>
    <s v="R4"/>
    <n v="6343.26"/>
    <n v="-163.66"/>
    <n v="0"/>
    <n v="0"/>
    <n v="0"/>
    <n v="6179.6"/>
    <x v="3"/>
  </r>
  <r>
    <x v="1"/>
    <x v="3"/>
    <x v="1"/>
    <n v="201"/>
    <s v="S1A"/>
    <n v="227771.51"/>
    <n v="-1563.02"/>
    <n v="0"/>
    <n v="0"/>
    <n v="0"/>
    <n v="226208.49"/>
    <x v="5"/>
  </r>
  <r>
    <x v="1"/>
    <x v="3"/>
    <x v="1"/>
    <n v="201"/>
    <s v="S2"/>
    <n v="6272.93"/>
    <n v="-42.65"/>
    <n v="0"/>
    <n v="0"/>
    <n v="0"/>
    <n v="6230.28"/>
    <x v="5"/>
  </r>
  <r>
    <x v="1"/>
    <x v="3"/>
    <x v="1"/>
    <n v="201"/>
    <s v="S3A"/>
    <n v="547.58000000000004"/>
    <n v="-3.71"/>
    <n v="0"/>
    <n v="0"/>
    <n v="0"/>
    <n v="543.87"/>
    <x v="5"/>
  </r>
  <r>
    <x v="1"/>
    <x v="3"/>
    <x v="1"/>
    <n v="201"/>
    <s v="S3B"/>
    <n v="2130.5"/>
    <n v="-14.5"/>
    <n v="0"/>
    <n v="0"/>
    <n v="0"/>
    <n v="2116"/>
    <x v="5"/>
  </r>
  <r>
    <x v="1"/>
    <x v="3"/>
    <x v="1"/>
    <n v="201"/>
    <s v="S4A"/>
    <n v="176254.28"/>
    <n v="-1199.1600000000001"/>
    <n v="0"/>
    <n v="0"/>
    <n v="0"/>
    <n v="175055.12"/>
    <x v="5"/>
  </r>
  <r>
    <x v="1"/>
    <x v="3"/>
    <x v="1"/>
    <n v="201"/>
    <s v="S5"/>
    <n v="428044.03"/>
    <n v="-2979.52"/>
    <n v="0"/>
    <n v="0"/>
    <n v="0"/>
    <n v="425064.51"/>
    <x v="5"/>
  </r>
  <r>
    <x v="1"/>
    <x v="3"/>
    <x v="1"/>
    <n v="201"/>
    <s v="S6A"/>
    <n v="38.630000000000003"/>
    <n v="-0.27"/>
    <n v="0"/>
    <n v="0"/>
    <n v="0"/>
    <n v="38.36"/>
    <x v="5"/>
  </r>
  <r>
    <x v="1"/>
    <x v="3"/>
    <x v="1"/>
    <n v="201"/>
    <s v="G1A"/>
    <n v="363267.58"/>
    <n v="-2470.15"/>
    <n v="0"/>
    <n v="0"/>
    <n v="0"/>
    <n v="360797.43"/>
    <x v="0"/>
  </r>
  <r>
    <x v="1"/>
    <x v="3"/>
    <x v="1"/>
    <n v="201"/>
    <s v="G1C"/>
    <n v="5074.25"/>
    <n v="-34.39"/>
    <n v="0"/>
    <n v="0"/>
    <n v="0"/>
    <n v="5039.8599999999997"/>
    <x v="0"/>
  </r>
  <r>
    <x v="1"/>
    <x v="3"/>
    <x v="1"/>
    <n v="201"/>
    <s v="G1D"/>
    <n v="7894.8"/>
    <n v="-53.69"/>
    <n v="0"/>
    <n v="0"/>
    <n v="0"/>
    <n v="7841.11"/>
    <x v="0"/>
  </r>
  <r>
    <x v="1"/>
    <x v="3"/>
    <x v="1"/>
    <n v="201"/>
    <s v="G1F"/>
    <n v="17728.37"/>
    <n v="-120.62"/>
    <n v="0"/>
    <n v="0"/>
    <n v="0"/>
    <n v="17607.75"/>
    <x v="0"/>
  </r>
  <r>
    <x v="1"/>
    <x v="3"/>
    <x v="1"/>
    <n v="201"/>
    <s v="G2A"/>
    <n v="433464.93"/>
    <n v="-216.58"/>
    <n v="0"/>
    <n v="0"/>
    <n v="0"/>
    <n v="433248.35"/>
    <x v="1"/>
  </r>
  <r>
    <x v="1"/>
    <x v="3"/>
    <x v="1"/>
    <n v="201"/>
    <s v="G2B"/>
    <n v="13893.94"/>
    <n v="-6.95"/>
    <n v="0"/>
    <n v="0"/>
    <n v="0"/>
    <n v="13886.99"/>
    <x v="1"/>
  </r>
  <r>
    <x v="1"/>
    <x v="3"/>
    <x v="1"/>
    <n v="201"/>
    <s v="G2D"/>
    <n v="14933.55"/>
    <n v="-7.47"/>
    <n v="0"/>
    <n v="0"/>
    <n v="0"/>
    <n v="14926.08"/>
    <x v="1"/>
  </r>
  <r>
    <x v="1"/>
    <x v="3"/>
    <x v="1"/>
    <n v="201"/>
    <s v="G3"/>
    <n v="1680510.46"/>
    <n v="-840.24"/>
    <n v="0"/>
    <n v="0"/>
    <n v="0"/>
    <n v="1679670.22"/>
    <x v="2"/>
  </r>
  <r>
    <x v="1"/>
    <x v="3"/>
    <x v="1"/>
    <n v="201"/>
    <s v="R1A"/>
    <n v="1196267.3"/>
    <n v="-30863.89"/>
    <n v="0"/>
    <n v="0"/>
    <n v="0"/>
    <n v="1165403.4099999999"/>
    <x v="3"/>
  </r>
  <r>
    <x v="1"/>
    <x v="3"/>
    <x v="1"/>
    <n v="201"/>
    <s v="R2A"/>
    <n v="126019.88"/>
    <n v="-3251"/>
    <n v="0"/>
    <n v="0"/>
    <n v="0"/>
    <n v="122768.88"/>
    <x v="4"/>
  </r>
  <r>
    <x v="1"/>
    <x v="4"/>
    <x v="0"/>
    <n v="201"/>
    <s v="G1A"/>
    <n v="63432.75"/>
    <n v="-431.39"/>
    <n v="0"/>
    <n v="0"/>
    <n v="0"/>
    <n v="63001.36"/>
    <x v="0"/>
  </r>
  <r>
    <x v="1"/>
    <x v="4"/>
    <x v="0"/>
    <n v="201"/>
    <s v="G1D"/>
    <n v="202.73"/>
    <n v="-1.37"/>
    <n v="0"/>
    <n v="0"/>
    <n v="0"/>
    <n v="201.36"/>
    <x v="0"/>
  </r>
  <r>
    <x v="1"/>
    <x v="4"/>
    <x v="0"/>
    <n v="201"/>
    <s v="G1F"/>
    <n v="995.18"/>
    <n v="-6.76"/>
    <n v="0"/>
    <n v="0"/>
    <n v="0"/>
    <n v="988.42"/>
    <x v="0"/>
  </r>
  <r>
    <x v="1"/>
    <x v="4"/>
    <x v="0"/>
    <n v="201"/>
    <s v="G2A"/>
    <n v="43973.919999999998"/>
    <n v="-21.94"/>
    <n v="0"/>
    <n v="0"/>
    <n v="0"/>
    <n v="43951.98"/>
    <x v="1"/>
  </r>
  <r>
    <x v="1"/>
    <x v="4"/>
    <x v="0"/>
    <n v="201"/>
    <s v="G3"/>
    <n v="86698.73"/>
    <n v="-43.35"/>
    <n v="0"/>
    <n v="0"/>
    <n v="0"/>
    <n v="86655.38"/>
    <x v="2"/>
  </r>
  <r>
    <x v="1"/>
    <x v="4"/>
    <x v="0"/>
    <n v="201"/>
    <s v="R1A"/>
    <n v="432509.61"/>
    <n v="-11158.31"/>
    <n v="0"/>
    <n v="0"/>
    <n v="0"/>
    <n v="421351.3"/>
    <x v="3"/>
  </r>
  <r>
    <x v="1"/>
    <x v="4"/>
    <x v="0"/>
    <n v="201"/>
    <s v="R2A"/>
    <n v="6538.42"/>
    <n v="-168.72"/>
    <n v="0"/>
    <n v="0"/>
    <n v="0"/>
    <n v="6369.7"/>
    <x v="4"/>
  </r>
  <r>
    <x v="1"/>
    <x v="4"/>
    <x v="0"/>
    <n v="201"/>
    <s v="S1A"/>
    <n v="1634.76"/>
    <n v="-11.12"/>
    <n v="0"/>
    <n v="0"/>
    <n v="0"/>
    <n v="1623.64"/>
    <x v="5"/>
  </r>
  <r>
    <x v="1"/>
    <x v="4"/>
    <x v="0"/>
    <n v="201"/>
    <s v="S3B"/>
    <n v="699.43"/>
    <n v="-4.76"/>
    <n v="0"/>
    <n v="0"/>
    <n v="0"/>
    <n v="694.67"/>
    <x v="5"/>
  </r>
  <r>
    <x v="1"/>
    <x v="4"/>
    <x v="0"/>
    <n v="201"/>
    <s v="S4A"/>
    <n v="2.08"/>
    <n v="-0.01"/>
    <n v="0"/>
    <n v="0"/>
    <n v="0"/>
    <n v="2.0699999999999998"/>
    <x v="5"/>
  </r>
  <r>
    <x v="1"/>
    <x v="4"/>
    <x v="0"/>
    <n v="201"/>
    <s v="R1A"/>
    <n v="-42.71"/>
    <n v="1.0900000000000001"/>
    <n v="0"/>
    <n v="0"/>
    <n v="0"/>
    <n v="-41.62"/>
    <x v="3"/>
  </r>
  <r>
    <x v="1"/>
    <x v="4"/>
    <x v="1"/>
    <n v="201"/>
    <s v="G1A"/>
    <n v="6455527.9699999997"/>
    <n v="-43894.04"/>
    <n v="0"/>
    <n v="0"/>
    <n v="0"/>
    <n v="6411633.9299999997"/>
    <x v="0"/>
  </r>
  <r>
    <x v="1"/>
    <x v="4"/>
    <x v="1"/>
    <n v="201"/>
    <s v="G1B"/>
    <n v="229.03"/>
    <n v="-1.55"/>
    <n v="0"/>
    <n v="0"/>
    <n v="0"/>
    <n v="227.48"/>
    <x v="0"/>
  </r>
  <r>
    <x v="1"/>
    <x v="4"/>
    <x v="1"/>
    <n v="201"/>
    <s v="G1C"/>
    <n v="16631.77"/>
    <n v="-113.25"/>
    <n v="0"/>
    <n v="0"/>
    <n v="0"/>
    <n v="16518.52"/>
    <x v="0"/>
  </r>
  <r>
    <x v="1"/>
    <x v="4"/>
    <x v="1"/>
    <n v="201"/>
    <s v="G1D"/>
    <n v="105891.31"/>
    <n v="-720.04"/>
    <n v="0"/>
    <n v="0"/>
    <n v="0"/>
    <n v="105171.27"/>
    <x v="0"/>
  </r>
  <r>
    <x v="1"/>
    <x v="4"/>
    <x v="1"/>
    <n v="201"/>
    <s v="G1F"/>
    <n v="602315.79"/>
    <n v="-4094.43"/>
    <n v="0"/>
    <n v="0"/>
    <n v="0"/>
    <n v="598221.36"/>
    <x v="0"/>
  </r>
  <r>
    <x v="1"/>
    <x v="4"/>
    <x v="1"/>
    <n v="201"/>
    <s v="G2A"/>
    <n v="9407272.2300000004"/>
    <n v="-4701.21"/>
    <n v="0"/>
    <n v="0"/>
    <n v="0"/>
    <n v="9402571.0199999996"/>
    <x v="1"/>
  </r>
  <r>
    <x v="1"/>
    <x v="4"/>
    <x v="1"/>
    <n v="201"/>
    <s v="G2B"/>
    <n v="557078.38"/>
    <n v="-278.54000000000002"/>
    <n v="0"/>
    <n v="0"/>
    <n v="0"/>
    <n v="556799.84"/>
    <x v="1"/>
  </r>
  <r>
    <x v="1"/>
    <x v="4"/>
    <x v="1"/>
    <n v="201"/>
    <s v="G2D"/>
    <n v="283266.67"/>
    <n v="-141.6"/>
    <n v="0"/>
    <n v="0"/>
    <n v="0"/>
    <n v="283125.07"/>
    <x v="1"/>
  </r>
  <r>
    <x v="1"/>
    <x v="4"/>
    <x v="1"/>
    <n v="201"/>
    <s v="G3"/>
    <n v="16646347.18"/>
    <n v="-8344.36"/>
    <n v="0"/>
    <n v="0"/>
    <n v="0"/>
    <n v="16638002.82"/>
    <x v="2"/>
  </r>
  <r>
    <x v="1"/>
    <x v="4"/>
    <x v="1"/>
    <n v="201"/>
    <s v="R1A"/>
    <n v="22643502.98"/>
    <n v="-584193.72"/>
    <n v="0"/>
    <n v="0"/>
    <n v="0"/>
    <n v="22059309.260000002"/>
    <x v="3"/>
  </r>
  <r>
    <x v="1"/>
    <x v="4"/>
    <x v="1"/>
    <n v="201"/>
    <s v="R2A"/>
    <n v="3440427.31"/>
    <n v="-88756.38"/>
    <n v="0"/>
    <n v="0"/>
    <n v="0"/>
    <n v="3351670.93"/>
    <x v="4"/>
  </r>
  <r>
    <x v="1"/>
    <x v="4"/>
    <x v="1"/>
    <n v="201"/>
    <s v="R4"/>
    <n v="51643.77"/>
    <n v="-1332.43"/>
    <n v="0"/>
    <n v="0"/>
    <n v="0"/>
    <n v="50311.34"/>
    <x v="3"/>
  </r>
  <r>
    <x v="1"/>
    <x v="4"/>
    <x v="1"/>
    <n v="201"/>
    <s v="S1A"/>
    <n v="187327.27"/>
    <n v="-1282"/>
    <n v="0"/>
    <n v="0"/>
    <n v="0"/>
    <n v="186045.27"/>
    <x v="5"/>
  </r>
  <r>
    <x v="1"/>
    <x v="4"/>
    <x v="1"/>
    <n v="201"/>
    <s v="S2"/>
    <n v="7377.85"/>
    <n v="-53.12"/>
    <n v="0"/>
    <n v="0"/>
    <n v="0"/>
    <n v="7324.73"/>
    <x v="5"/>
  </r>
  <r>
    <x v="1"/>
    <x v="4"/>
    <x v="1"/>
    <n v="201"/>
    <s v="S3A"/>
    <n v="474.43"/>
    <n v="-3.23"/>
    <n v="0"/>
    <n v="0"/>
    <n v="0"/>
    <n v="471.2"/>
    <x v="5"/>
  </r>
  <r>
    <x v="1"/>
    <x v="4"/>
    <x v="1"/>
    <n v="201"/>
    <s v="S3B"/>
    <n v="1899.71"/>
    <n v="-13.03"/>
    <n v="0"/>
    <n v="0"/>
    <n v="0"/>
    <n v="1886.68"/>
    <x v="5"/>
  </r>
  <r>
    <x v="1"/>
    <x v="4"/>
    <x v="1"/>
    <n v="201"/>
    <s v="S4A"/>
    <n v="148414.45000000001"/>
    <n v="-1007.65"/>
    <n v="0"/>
    <n v="0"/>
    <n v="0"/>
    <n v="147406.79999999999"/>
    <x v="5"/>
  </r>
  <r>
    <x v="1"/>
    <x v="4"/>
    <x v="1"/>
    <n v="201"/>
    <s v="S5"/>
    <n v="355305.77"/>
    <n v="-2544.89"/>
    <n v="0"/>
    <n v="0"/>
    <n v="0"/>
    <n v="352760.88"/>
    <x v="5"/>
  </r>
  <r>
    <x v="1"/>
    <x v="4"/>
    <x v="1"/>
    <n v="201"/>
    <s v="S6A"/>
    <n v="28.79"/>
    <n v="-0.19"/>
    <n v="0"/>
    <n v="0"/>
    <n v="0"/>
    <n v="28.6"/>
    <x v="5"/>
  </r>
  <r>
    <x v="1"/>
    <x v="4"/>
    <x v="1"/>
    <n v="201"/>
    <s v="G1A"/>
    <n v="368235.52000000002"/>
    <n v="-2505"/>
    <n v="0"/>
    <n v="0"/>
    <n v="0"/>
    <n v="365730.52"/>
    <x v="0"/>
  </r>
  <r>
    <x v="1"/>
    <x v="4"/>
    <x v="1"/>
    <n v="201"/>
    <s v="G1C"/>
    <n v="5113.34"/>
    <n v="-34.67"/>
    <n v="0"/>
    <n v="0"/>
    <n v="0"/>
    <n v="5078.67"/>
    <x v="0"/>
  </r>
  <r>
    <x v="1"/>
    <x v="4"/>
    <x v="1"/>
    <n v="201"/>
    <s v="G1D"/>
    <n v="1463.71"/>
    <n v="-9.9499999999999993"/>
    <n v="0"/>
    <n v="0"/>
    <n v="0"/>
    <n v="1453.76"/>
    <x v="0"/>
  </r>
  <r>
    <x v="1"/>
    <x v="4"/>
    <x v="1"/>
    <n v="201"/>
    <s v="G1F"/>
    <n v="36813.599999999999"/>
    <n v="-250.27"/>
    <n v="0"/>
    <n v="0"/>
    <n v="0"/>
    <n v="36563.33"/>
    <x v="0"/>
  </r>
  <r>
    <x v="1"/>
    <x v="4"/>
    <x v="1"/>
    <n v="201"/>
    <s v="G2A"/>
    <n v="495187.37"/>
    <n v="-247.33"/>
    <n v="0"/>
    <n v="0"/>
    <n v="0"/>
    <n v="494940.04"/>
    <x v="1"/>
  </r>
  <r>
    <x v="1"/>
    <x v="4"/>
    <x v="1"/>
    <n v="201"/>
    <s v="G2B"/>
    <n v="42321.07"/>
    <n v="-21.16"/>
    <n v="0"/>
    <n v="0"/>
    <n v="0"/>
    <n v="42299.91"/>
    <x v="1"/>
  </r>
  <r>
    <x v="1"/>
    <x v="4"/>
    <x v="1"/>
    <n v="201"/>
    <s v="G2D"/>
    <n v="15430.56"/>
    <n v="-7.72"/>
    <n v="0"/>
    <n v="0"/>
    <n v="0"/>
    <n v="15422.84"/>
    <x v="1"/>
  </r>
  <r>
    <x v="1"/>
    <x v="4"/>
    <x v="1"/>
    <n v="201"/>
    <s v="G3"/>
    <n v="1062586.24"/>
    <n v="-528.87"/>
    <n v="0"/>
    <n v="0"/>
    <n v="0"/>
    <n v="1062057.3700000001"/>
    <x v="2"/>
  </r>
  <r>
    <x v="1"/>
    <x v="4"/>
    <x v="1"/>
    <n v="201"/>
    <s v="R1A"/>
    <n v="1351454.64"/>
    <n v="-34867.269999999997"/>
    <n v="0"/>
    <n v="0"/>
    <n v="0"/>
    <n v="1316587.3700000001"/>
    <x v="3"/>
  </r>
  <r>
    <x v="1"/>
    <x v="4"/>
    <x v="1"/>
    <n v="201"/>
    <s v="R2A"/>
    <n v="266676.39"/>
    <n v="-6880.21"/>
    <n v="0"/>
    <n v="0"/>
    <n v="0"/>
    <n v="259796.18"/>
    <x v="4"/>
  </r>
  <r>
    <x v="1"/>
    <x v="4"/>
    <x v="1"/>
    <n v="201"/>
    <s v="R4"/>
    <n v="2719.6"/>
    <n v="-70.17"/>
    <n v="0"/>
    <n v="0"/>
    <n v="0"/>
    <n v="2649.43"/>
    <x v="3"/>
  </r>
  <r>
    <x v="1"/>
    <x v="4"/>
    <x v="1"/>
    <n v="201"/>
    <s v="S1A"/>
    <n v="432.36"/>
    <n v="-3.59"/>
    <n v="0"/>
    <n v="0"/>
    <n v="0"/>
    <n v="428.77"/>
    <x v="5"/>
  </r>
  <r>
    <x v="1"/>
    <x v="4"/>
    <x v="1"/>
    <n v="201"/>
    <s v="S5"/>
    <n v="-24156.1"/>
    <n v="182.25"/>
    <n v="0"/>
    <n v="0"/>
    <n v="0"/>
    <n v="-23973.85"/>
    <x v="5"/>
  </r>
  <r>
    <x v="1"/>
    <x v="5"/>
    <x v="0"/>
    <n v="201"/>
    <s v="G1A"/>
    <n v="160322.44"/>
    <n v="-1089.99"/>
    <n v="0"/>
    <n v="0"/>
    <n v="0"/>
    <n v="159232.45000000001"/>
    <x v="0"/>
  </r>
  <r>
    <x v="1"/>
    <x v="5"/>
    <x v="0"/>
    <n v="201"/>
    <s v="G1B"/>
    <n v="100.82"/>
    <n v="-0.69"/>
    <n v="0"/>
    <n v="0"/>
    <n v="0"/>
    <n v="100.13"/>
    <x v="0"/>
  </r>
  <r>
    <x v="1"/>
    <x v="5"/>
    <x v="0"/>
    <n v="201"/>
    <s v="G1D"/>
    <n v="421.45"/>
    <n v="-2.87"/>
    <n v="0"/>
    <n v="0"/>
    <n v="0"/>
    <n v="418.58"/>
    <x v="0"/>
  </r>
  <r>
    <x v="1"/>
    <x v="5"/>
    <x v="0"/>
    <n v="201"/>
    <s v="G1F"/>
    <n v="1607.85"/>
    <n v="-10.91"/>
    <n v="0"/>
    <n v="0"/>
    <n v="0"/>
    <n v="1596.94"/>
    <x v="0"/>
  </r>
  <r>
    <x v="1"/>
    <x v="5"/>
    <x v="0"/>
    <n v="201"/>
    <s v="G2A"/>
    <n v="126451.03"/>
    <n v="-63.21"/>
    <n v="0"/>
    <n v="0"/>
    <n v="0"/>
    <n v="126387.82"/>
    <x v="1"/>
  </r>
  <r>
    <x v="1"/>
    <x v="5"/>
    <x v="0"/>
    <n v="201"/>
    <s v="G3"/>
    <n v="104636.06"/>
    <n v="-52.33"/>
    <n v="0"/>
    <n v="0"/>
    <n v="0"/>
    <n v="104583.73"/>
    <x v="2"/>
  </r>
  <r>
    <x v="1"/>
    <x v="5"/>
    <x v="0"/>
    <n v="201"/>
    <s v="R1A"/>
    <n v="650133.55000000005"/>
    <n v="-16773.09"/>
    <n v="0"/>
    <n v="0"/>
    <n v="0"/>
    <n v="633360.46"/>
    <x v="3"/>
  </r>
  <r>
    <x v="1"/>
    <x v="5"/>
    <x v="0"/>
    <n v="201"/>
    <s v="R2A"/>
    <n v="5877.79"/>
    <n v="-151.63999999999999"/>
    <n v="0"/>
    <n v="0"/>
    <n v="0"/>
    <n v="5726.15"/>
    <x v="4"/>
  </r>
  <r>
    <x v="1"/>
    <x v="5"/>
    <x v="0"/>
    <n v="201"/>
    <s v="S1A"/>
    <n v="1488.15"/>
    <n v="-10.119999999999999"/>
    <n v="0"/>
    <n v="0"/>
    <n v="0"/>
    <n v="1478.03"/>
    <x v="5"/>
  </r>
  <r>
    <x v="1"/>
    <x v="5"/>
    <x v="0"/>
    <n v="201"/>
    <s v="S3B"/>
    <n v="636.73"/>
    <n v="-4.34"/>
    <n v="0"/>
    <n v="0"/>
    <n v="0"/>
    <n v="632.39"/>
    <x v="5"/>
  </r>
  <r>
    <x v="1"/>
    <x v="5"/>
    <x v="0"/>
    <n v="201"/>
    <s v="S4A"/>
    <n v="1.9"/>
    <n v="-0.01"/>
    <n v="0"/>
    <n v="0"/>
    <n v="0"/>
    <n v="1.89"/>
    <x v="5"/>
  </r>
  <r>
    <x v="1"/>
    <x v="5"/>
    <x v="0"/>
    <n v="201"/>
    <s v="G1A"/>
    <n v="66466.429999999993"/>
    <n v="-451.93"/>
    <n v="0"/>
    <n v="0"/>
    <n v="0"/>
    <n v="66014.5"/>
    <x v="0"/>
  </r>
  <r>
    <x v="1"/>
    <x v="5"/>
    <x v="0"/>
    <n v="201"/>
    <s v="G1B"/>
    <n v="116.11"/>
    <n v="-0.8"/>
    <n v="0"/>
    <n v="0"/>
    <n v="0"/>
    <n v="115.31"/>
    <x v="0"/>
  </r>
  <r>
    <x v="1"/>
    <x v="5"/>
    <x v="0"/>
    <n v="201"/>
    <s v="G1D"/>
    <n v="120.82"/>
    <n v="-0.81"/>
    <n v="0"/>
    <n v="0"/>
    <n v="0"/>
    <n v="120.01"/>
    <x v="0"/>
  </r>
  <r>
    <x v="1"/>
    <x v="5"/>
    <x v="0"/>
    <n v="201"/>
    <s v="G1F"/>
    <n v="795.69"/>
    <n v="-5.39"/>
    <n v="0"/>
    <n v="0"/>
    <n v="0"/>
    <n v="790.3"/>
    <x v="0"/>
  </r>
  <r>
    <x v="1"/>
    <x v="5"/>
    <x v="0"/>
    <n v="201"/>
    <s v="G2A"/>
    <n v="58852.12"/>
    <n v="-29.43"/>
    <n v="0"/>
    <n v="0"/>
    <n v="0"/>
    <n v="58822.69"/>
    <x v="1"/>
  </r>
  <r>
    <x v="1"/>
    <x v="5"/>
    <x v="0"/>
    <n v="201"/>
    <s v="R1A"/>
    <n v="143403.96"/>
    <n v="-3699.67"/>
    <n v="0"/>
    <n v="0"/>
    <n v="0"/>
    <n v="139704.29"/>
    <x v="3"/>
  </r>
  <r>
    <x v="1"/>
    <x v="5"/>
    <x v="0"/>
    <n v="201"/>
    <s v="R2A"/>
    <n v="543.41"/>
    <n v="-14.02"/>
    <n v="0"/>
    <n v="0"/>
    <n v="0"/>
    <n v="529.39"/>
    <x v="4"/>
  </r>
  <r>
    <x v="1"/>
    <x v="5"/>
    <x v="1"/>
    <n v="201"/>
    <s v="G1A"/>
    <n v="7205638.4699999997"/>
    <n v="-48964.77"/>
    <n v="0"/>
    <n v="0"/>
    <n v="0"/>
    <n v="7156673.7000000002"/>
    <x v="0"/>
  </r>
  <r>
    <x v="1"/>
    <x v="5"/>
    <x v="1"/>
    <n v="201"/>
    <s v="G1B"/>
    <n v="691.58"/>
    <n v="-4.72"/>
    <n v="0"/>
    <n v="0"/>
    <n v="0"/>
    <n v="686.86"/>
    <x v="0"/>
  </r>
  <r>
    <x v="1"/>
    <x v="5"/>
    <x v="1"/>
    <n v="201"/>
    <s v="G1C"/>
    <n v="17281.560000000001"/>
    <n v="-117.66"/>
    <n v="0"/>
    <n v="0"/>
    <n v="0"/>
    <n v="17163.900000000001"/>
    <x v="0"/>
  </r>
  <r>
    <x v="1"/>
    <x v="5"/>
    <x v="1"/>
    <n v="201"/>
    <s v="G1D"/>
    <n v="84064.45"/>
    <n v="-566.53"/>
    <n v="0"/>
    <n v="0"/>
    <n v="0"/>
    <n v="83497.919999999998"/>
    <x v="0"/>
  </r>
  <r>
    <x v="1"/>
    <x v="5"/>
    <x v="1"/>
    <n v="201"/>
    <s v="G1F"/>
    <n v="544635.43000000005"/>
    <n v="-3702.7"/>
    <n v="0"/>
    <n v="0"/>
    <n v="0"/>
    <n v="540932.73"/>
    <x v="0"/>
  </r>
  <r>
    <x v="1"/>
    <x v="5"/>
    <x v="1"/>
    <n v="201"/>
    <s v="G2A"/>
    <n v="10645903.26"/>
    <n v="-5319"/>
    <n v="0"/>
    <n v="-1.03"/>
    <n v="0"/>
    <n v="10640583.23"/>
    <x v="1"/>
  </r>
  <r>
    <x v="1"/>
    <x v="5"/>
    <x v="1"/>
    <n v="201"/>
    <s v="G2B"/>
    <n v="476270.55"/>
    <n v="-239.54"/>
    <n v="0"/>
    <n v="0"/>
    <n v="0"/>
    <n v="476031.01"/>
    <x v="1"/>
  </r>
  <r>
    <x v="1"/>
    <x v="5"/>
    <x v="1"/>
    <n v="201"/>
    <s v="G2D"/>
    <n v="308835.53999999998"/>
    <n v="-154.47"/>
    <n v="0"/>
    <n v="0"/>
    <n v="0"/>
    <n v="308681.07"/>
    <x v="1"/>
  </r>
  <r>
    <x v="1"/>
    <x v="5"/>
    <x v="1"/>
    <n v="201"/>
    <s v="G3"/>
    <n v="20674570.079999998"/>
    <n v="-10338.14"/>
    <n v="0"/>
    <n v="0"/>
    <n v="0"/>
    <n v="20664231.940000001"/>
    <x v="2"/>
  </r>
  <r>
    <x v="1"/>
    <x v="5"/>
    <x v="1"/>
    <n v="201"/>
    <s v="R1A"/>
    <n v="23162929.850000001"/>
    <n v="-597611.18999999994"/>
    <n v="0"/>
    <n v="0"/>
    <n v="0"/>
    <n v="22565318.66"/>
    <x v="3"/>
  </r>
  <r>
    <x v="1"/>
    <x v="5"/>
    <x v="1"/>
    <n v="201"/>
    <s v="R2A"/>
    <n v="3397152.74"/>
    <n v="-87645.72"/>
    <n v="0"/>
    <n v="0"/>
    <n v="0"/>
    <n v="3309507.02"/>
    <x v="4"/>
  </r>
  <r>
    <x v="1"/>
    <x v="5"/>
    <x v="1"/>
    <n v="201"/>
    <s v="R4"/>
    <n v="36748.410000000003"/>
    <n v="-948.13"/>
    <n v="0"/>
    <n v="0"/>
    <n v="0"/>
    <n v="35800.28"/>
    <x v="3"/>
  </r>
  <r>
    <x v="1"/>
    <x v="5"/>
    <x v="1"/>
    <n v="201"/>
    <s v="S1A"/>
    <n v="-39908.629999999997"/>
    <n v="430.03"/>
    <n v="0"/>
    <n v="0"/>
    <n v="0"/>
    <n v="-39478.6"/>
    <x v="5"/>
  </r>
  <r>
    <x v="1"/>
    <x v="5"/>
    <x v="1"/>
    <n v="201"/>
    <s v="S2"/>
    <n v="-38880.32"/>
    <n v="287.23"/>
    <n v="0"/>
    <n v="0"/>
    <n v="0"/>
    <n v="-38593.089999999997"/>
    <x v="5"/>
  </r>
  <r>
    <x v="1"/>
    <x v="5"/>
    <x v="1"/>
    <n v="201"/>
    <s v="S3A"/>
    <n v="429.51"/>
    <n v="-2.92"/>
    <n v="0"/>
    <n v="0"/>
    <n v="0"/>
    <n v="426.59"/>
    <x v="5"/>
  </r>
  <r>
    <x v="1"/>
    <x v="5"/>
    <x v="1"/>
    <n v="201"/>
    <s v="S3B"/>
    <n v="997.73"/>
    <n v="-6.27"/>
    <n v="0"/>
    <n v="0"/>
    <n v="0"/>
    <n v="991.46"/>
    <x v="5"/>
  </r>
  <r>
    <x v="1"/>
    <x v="5"/>
    <x v="1"/>
    <n v="201"/>
    <s v="S4A"/>
    <n v="137538.68"/>
    <n v="-934.29"/>
    <n v="0"/>
    <n v="0"/>
    <n v="0"/>
    <n v="136604.39000000001"/>
    <x v="5"/>
  </r>
  <r>
    <x v="1"/>
    <x v="5"/>
    <x v="1"/>
    <n v="201"/>
    <s v="S5"/>
    <n v="188441.75"/>
    <n v="-1290.94"/>
    <n v="0"/>
    <n v="0"/>
    <n v="0"/>
    <n v="187150.81"/>
    <x v="5"/>
  </r>
  <r>
    <x v="1"/>
    <x v="5"/>
    <x v="1"/>
    <n v="201"/>
    <s v="S6A"/>
    <n v="26.22"/>
    <n v="-0.18"/>
    <n v="0"/>
    <n v="0"/>
    <n v="0"/>
    <n v="26.04"/>
    <x v="5"/>
  </r>
  <r>
    <x v="1"/>
    <x v="5"/>
    <x v="1"/>
    <n v="201"/>
    <s v="G1A"/>
    <n v="915973.57"/>
    <n v="-6232.15"/>
    <n v="0"/>
    <n v="0"/>
    <n v="0"/>
    <n v="909741.42"/>
    <x v="0"/>
  </r>
  <r>
    <x v="1"/>
    <x v="5"/>
    <x v="1"/>
    <n v="201"/>
    <s v="G1B"/>
    <n v="488.14"/>
    <n v="-3.32"/>
    <n v="0"/>
    <n v="0"/>
    <n v="0"/>
    <n v="484.82"/>
    <x v="0"/>
  </r>
  <r>
    <x v="1"/>
    <x v="5"/>
    <x v="1"/>
    <n v="201"/>
    <s v="G1C"/>
    <n v="5758.78"/>
    <n v="-39.04"/>
    <n v="0"/>
    <n v="0"/>
    <n v="0"/>
    <n v="5719.74"/>
    <x v="0"/>
  </r>
  <r>
    <x v="1"/>
    <x v="5"/>
    <x v="1"/>
    <n v="201"/>
    <s v="G1D"/>
    <n v="8383.81"/>
    <n v="-56.97"/>
    <n v="0"/>
    <n v="0"/>
    <n v="0"/>
    <n v="8326.84"/>
    <x v="0"/>
  </r>
  <r>
    <x v="1"/>
    <x v="5"/>
    <x v="1"/>
    <n v="201"/>
    <s v="G1F"/>
    <n v="93827.74"/>
    <n v="-637.77"/>
    <n v="0"/>
    <n v="0"/>
    <n v="0"/>
    <n v="93189.97"/>
    <x v="0"/>
  </r>
  <r>
    <x v="1"/>
    <x v="5"/>
    <x v="1"/>
    <n v="201"/>
    <s v="G2A"/>
    <n v="1268500.3899999999"/>
    <n v="-634.07000000000005"/>
    <n v="0"/>
    <n v="-0.1"/>
    <n v="0"/>
    <n v="1267866.22"/>
    <x v="1"/>
  </r>
  <r>
    <x v="1"/>
    <x v="5"/>
    <x v="1"/>
    <n v="201"/>
    <s v="G2B"/>
    <n v="64918.14"/>
    <n v="-30.99"/>
    <n v="0"/>
    <n v="0"/>
    <n v="0"/>
    <n v="64887.15"/>
    <x v="1"/>
  </r>
  <r>
    <x v="1"/>
    <x v="5"/>
    <x v="1"/>
    <n v="201"/>
    <s v="G2D"/>
    <n v="30637"/>
    <n v="-15.3"/>
    <n v="0"/>
    <n v="0"/>
    <n v="0"/>
    <n v="30621.7"/>
    <x v="1"/>
  </r>
  <r>
    <x v="1"/>
    <x v="5"/>
    <x v="1"/>
    <n v="201"/>
    <s v="G3"/>
    <n v="3361903.2"/>
    <n v="-1681.92"/>
    <n v="0"/>
    <n v="0"/>
    <n v="0"/>
    <n v="3360221.28"/>
    <x v="2"/>
  </r>
  <r>
    <x v="1"/>
    <x v="5"/>
    <x v="1"/>
    <n v="201"/>
    <s v="R1A"/>
    <n v="3319949.97"/>
    <n v="-85655.21"/>
    <n v="0"/>
    <n v="0"/>
    <n v="0"/>
    <n v="3234294.76"/>
    <x v="3"/>
  </r>
  <r>
    <x v="1"/>
    <x v="5"/>
    <x v="1"/>
    <n v="201"/>
    <s v="R2A"/>
    <n v="500059.77"/>
    <n v="-12902.02"/>
    <n v="0"/>
    <n v="0"/>
    <n v="0"/>
    <n v="487157.75"/>
    <x v="4"/>
  </r>
  <r>
    <x v="1"/>
    <x v="5"/>
    <x v="1"/>
    <n v="201"/>
    <s v="R4"/>
    <n v="2359.86"/>
    <n v="-60.89"/>
    <n v="0"/>
    <n v="0"/>
    <n v="0"/>
    <n v="2298.9699999999998"/>
    <x v="3"/>
  </r>
  <r>
    <x v="1"/>
    <x v="5"/>
    <x v="1"/>
    <n v="201"/>
    <s v="S4A"/>
    <n v="26.73"/>
    <n v="-0.19"/>
    <n v="0"/>
    <n v="0"/>
    <n v="0"/>
    <n v="26.54"/>
    <x v="5"/>
  </r>
  <r>
    <x v="1"/>
    <x v="5"/>
    <x v="1"/>
    <n v="201"/>
    <s v="S5"/>
    <n v="66252.56"/>
    <n v="-543.52"/>
    <n v="0"/>
    <n v="0"/>
    <n v="0"/>
    <n v="65709.039999999994"/>
    <x v="5"/>
  </r>
  <r>
    <x v="1"/>
    <x v="6"/>
    <x v="0"/>
    <n v="201"/>
    <s v="G1A"/>
    <n v="252017.6"/>
    <n v="-1713.61"/>
    <n v="0"/>
    <n v="0"/>
    <n v="0"/>
    <n v="250303.99"/>
    <x v="0"/>
  </r>
  <r>
    <x v="1"/>
    <x v="6"/>
    <x v="0"/>
    <n v="201"/>
    <s v="G1B"/>
    <n v="103.53"/>
    <n v="-0.7"/>
    <n v="0"/>
    <n v="0"/>
    <n v="0"/>
    <n v="102.83"/>
    <x v="0"/>
  </r>
  <r>
    <x v="1"/>
    <x v="6"/>
    <x v="0"/>
    <n v="201"/>
    <s v="G1D"/>
    <n v="689.68"/>
    <n v="-4.7"/>
    <n v="0"/>
    <n v="0"/>
    <n v="0"/>
    <n v="684.98"/>
    <x v="0"/>
  </r>
  <r>
    <x v="1"/>
    <x v="6"/>
    <x v="0"/>
    <n v="201"/>
    <s v="G1F"/>
    <n v="2073.9699999999998"/>
    <n v="-14.14"/>
    <n v="0"/>
    <n v="0"/>
    <n v="0"/>
    <n v="2059.83"/>
    <x v="0"/>
  </r>
  <r>
    <x v="1"/>
    <x v="6"/>
    <x v="0"/>
    <n v="201"/>
    <s v="G2A"/>
    <n v="167442.10999999999"/>
    <n v="-83.74"/>
    <n v="0"/>
    <n v="0"/>
    <n v="0"/>
    <n v="167358.37"/>
    <x v="1"/>
  </r>
  <r>
    <x v="1"/>
    <x v="6"/>
    <x v="0"/>
    <n v="201"/>
    <s v="G2B"/>
    <n v="1.63"/>
    <n v="0"/>
    <n v="0"/>
    <n v="0"/>
    <n v="0"/>
    <n v="1.63"/>
    <x v="1"/>
  </r>
  <r>
    <x v="1"/>
    <x v="6"/>
    <x v="0"/>
    <n v="201"/>
    <s v="G3"/>
    <n v="130466.93"/>
    <n v="-65.239999999999995"/>
    <n v="0"/>
    <n v="0"/>
    <n v="0"/>
    <n v="130401.69"/>
    <x v="2"/>
  </r>
  <r>
    <x v="1"/>
    <x v="6"/>
    <x v="0"/>
    <n v="201"/>
    <s v="R1A"/>
    <n v="1090966.1100000001"/>
    <n v="-28147.3"/>
    <n v="0"/>
    <n v="0"/>
    <n v="0"/>
    <n v="1062818.81"/>
    <x v="3"/>
  </r>
  <r>
    <x v="1"/>
    <x v="6"/>
    <x v="0"/>
    <n v="201"/>
    <s v="R2A"/>
    <n v="6133.8"/>
    <n v="-158.26"/>
    <n v="0"/>
    <n v="0"/>
    <n v="0"/>
    <n v="5975.54"/>
    <x v="4"/>
  </r>
  <r>
    <x v="1"/>
    <x v="6"/>
    <x v="0"/>
    <n v="201"/>
    <s v="S1A"/>
    <n v="1327.34"/>
    <n v="-9.0299999999999994"/>
    <n v="0"/>
    <n v="0"/>
    <n v="0"/>
    <n v="1318.31"/>
    <x v="5"/>
  </r>
  <r>
    <x v="1"/>
    <x v="6"/>
    <x v="0"/>
    <n v="201"/>
    <s v="S3B"/>
    <n v="566.65"/>
    <n v="-3.86"/>
    <n v="0"/>
    <n v="0"/>
    <n v="0"/>
    <n v="562.79"/>
    <x v="5"/>
  </r>
  <r>
    <x v="1"/>
    <x v="6"/>
    <x v="0"/>
    <n v="201"/>
    <s v="S4A"/>
    <n v="1.72"/>
    <n v="-0.01"/>
    <n v="0"/>
    <n v="0"/>
    <n v="0"/>
    <n v="1.71"/>
    <x v="5"/>
  </r>
  <r>
    <x v="1"/>
    <x v="6"/>
    <x v="0"/>
    <n v="201"/>
    <s v="G1A"/>
    <n v="0.54"/>
    <n v="0"/>
    <n v="0"/>
    <n v="0"/>
    <n v="0"/>
    <n v="0.54"/>
    <x v="0"/>
  </r>
  <r>
    <x v="1"/>
    <x v="6"/>
    <x v="0"/>
    <n v="201"/>
    <s v="R1A"/>
    <n v="860.48"/>
    <n v="-22.21"/>
    <n v="0"/>
    <n v="0"/>
    <n v="0"/>
    <n v="838.27"/>
    <x v="3"/>
  </r>
  <r>
    <x v="1"/>
    <x v="6"/>
    <x v="1"/>
    <n v="201"/>
    <s v="G1A"/>
    <n v="8824064.9499999993"/>
    <n v="-60034.79"/>
    <n v="0"/>
    <n v="0"/>
    <n v="0"/>
    <n v="8764030.1600000001"/>
    <x v="0"/>
  </r>
  <r>
    <x v="1"/>
    <x v="6"/>
    <x v="1"/>
    <n v="201"/>
    <s v="G1B"/>
    <n v="608.39"/>
    <n v="-4.1500000000000004"/>
    <n v="0"/>
    <n v="0"/>
    <n v="0"/>
    <n v="604.24"/>
    <x v="0"/>
  </r>
  <r>
    <x v="1"/>
    <x v="6"/>
    <x v="1"/>
    <n v="201"/>
    <s v="G1C"/>
    <n v="17278.13"/>
    <n v="-117.64"/>
    <n v="0"/>
    <n v="0"/>
    <n v="0"/>
    <n v="17160.490000000002"/>
    <x v="0"/>
  </r>
  <r>
    <x v="1"/>
    <x v="6"/>
    <x v="1"/>
    <n v="201"/>
    <s v="G1D"/>
    <n v="89338.95"/>
    <n v="-607.54"/>
    <n v="0"/>
    <n v="0"/>
    <n v="0"/>
    <n v="88731.41"/>
    <x v="0"/>
  </r>
  <r>
    <x v="1"/>
    <x v="6"/>
    <x v="1"/>
    <n v="201"/>
    <s v="G1F"/>
    <n v="663974.73"/>
    <n v="-4513.66"/>
    <n v="0"/>
    <n v="0"/>
    <n v="0"/>
    <n v="659461.06999999995"/>
    <x v="0"/>
  </r>
  <r>
    <x v="1"/>
    <x v="6"/>
    <x v="1"/>
    <n v="201"/>
    <s v="G2A"/>
    <n v="12091463.210000001"/>
    <n v="-6066.12"/>
    <n v="0"/>
    <n v="0"/>
    <n v="0"/>
    <n v="12085397.09"/>
    <x v="1"/>
  </r>
  <r>
    <x v="1"/>
    <x v="6"/>
    <x v="1"/>
    <n v="201"/>
    <s v="G2B"/>
    <n v="584552.06999999995"/>
    <n v="-292.37"/>
    <n v="0"/>
    <n v="0"/>
    <n v="0"/>
    <n v="584259.69999999995"/>
    <x v="1"/>
  </r>
  <r>
    <x v="1"/>
    <x v="6"/>
    <x v="1"/>
    <n v="201"/>
    <s v="G2D"/>
    <n v="370177.82"/>
    <n v="-185.12"/>
    <n v="0"/>
    <n v="0"/>
    <n v="0"/>
    <n v="369992.7"/>
    <x v="1"/>
  </r>
  <r>
    <x v="1"/>
    <x v="6"/>
    <x v="1"/>
    <n v="201"/>
    <s v="G3"/>
    <n v="22121750.670000002"/>
    <n v="-11040.85"/>
    <n v="0"/>
    <n v="0"/>
    <n v="0"/>
    <n v="22110709.82"/>
    <x v="2"/>
  </r>
  <r>
    <x v="1"/>
    <x v="6"/>
    <x v="1"/>
    <n v="201"/>
    <s v="R1A"/>
    <n v="31036563.280000001"/>
    <n v="-800779.81"/>
    <n v="0"/>
    <n v="-0.01"/>
    <n v="0"/>
    <n v="30235783.460000001"/>
    <x v="3"/>
  </r>
  <r>
    <x v="1"/>
    <x v="6"/>
    <x v="1"/>
    <n v="201"/>
    <s v="R2A"/>
    <n v="4338893.1500000004"/>
    <n v="-111948.43"/>
    <n v="0"/>
    <n v="0"/>
    <n v="0"/>
    <n v="4226944.72"/>
    <x v="4"/>
  </r>
  <r>
    <x v="1"/>
    <x v="6"/>
    <x v="1"/>
    <n v="201"/>
    <s v="R4"/>
    <n v="35189.4"/>
    <n v="-907.85"/>
    <n v="0"/>
    <n v="0"/>
    <n v="0"/>
    <n v="34281.550000000003"/>
    <x v="3"/>
  </r>
  <r>
    <x v="1"/>
    <x v="6"/>
    <x v="1"/>
    <n v="201"/>
    <s v="S1A"/>
    <n v="107607.48"/>
    <n v="-649.78"/>
    <n v="0"/>
    <n v="0"/>
    <n v="0"/>
    <n v="106957.7"/>
    <x v="5"/>
  </r>
  <r>
    <x v="1"/>
    <x v="6"/>
    <x v="1"/>
    <n v="201"/>
    <s v="S2"/>
    <n v="-4607.66"/>
    <n v="47.29"/>
    <n v="0"/>
    <n v="0"/>
    <n v="0"/>
    <n v="-4560.37"/>
    <x v="5"/>
  </r>
  <r>
    <x v="1"/>
    <x v="6"/>
    <x v="1"/>
    <n v="201"/>
    <s v="S3A"/>
    <n v="382.01"/>
    <n v="-2.61"/>
    <n v="0"/>
    <n v="0"/>
    <n v="0"/>
    <n v="379.4"/>
    <x v="5"/>
  </r>
  <r>
    <x v="1"/>
    <x v="6"/>
    <x v="1"/>
    <n v="201"/>
    <s v="S3B"/>
    <n v="-542.4"/>
    <n v="5.74"/>
    <n v="0"/>
    <n v="0"/>
    <n v="0"/>
    <n v="-536.66"/>
    <x v="5"/>
  </r>
  <r>
    <x v="1"/>
    <x v="6"/>
    <x v="1"/>
    <n v="201"/>
    <s v="S4A"/>
    <n v="122881.36"/>
    <n v="-833.31"/>
    <n v="0"/>
    <n v="0"/>
    <n v="0"/>
    <n v="122048.05"/>
    <x v="5"/>
  </r>
  <r>
    <x v="1"/>
    <x v="6"/>
    <x v="1"/>
    <n v="201"/>
    <s v="S5"/>
    <n v="172017.1"/>
    <n v="-1171.79"/>
    <n v="0"/>
    <n v="0"/>
    <n v="0"/>
    <n v="170845.31"/>
    <x v="5"/>
  </r>
  <r>
    <x v="1"/>
    <x v="6"/>
    <x v="1"/>
    <n v="201"/>
    <s v="S6A"/>
    <n v="-72.290000000000006"/>
    <n v="0.57999999999999996"/>
    <n v="0"/>
    <n v="0"/>
    <n v="0"/>
    <n v="-71.709999999999994"/>
    <x v="5"/>
  </r>
  <r>
    <x v="1"/>
    <x v="6"/>
    <x v="1"/>
    <n v="201"/>
    <s v="G1A"/>
    <n v="471966.48"/>
    <n v="-3210.35"/>
    <n v="0"/>
    <n v="0"/>
    <n v="0"/>
    <n v="468756.13"/>
    <x v="0"/>
  </r>
  <r>
    <x v="1"/>
    <x v="6"/>
    <x v="1"/>
    <n v="201"/>
    <s v="G1C"/>
    <n v="5149.38"/>
    <n v="-34.909999999999997"/>
    <n v="0"/>
    <n v="0"/>
    <n v="0"/>
    <n v="5114.47"/>
    <x v="0"/>
  </r>
  <r>
    <x v="1"/>
    <x v="6"/>
    <x v="1"/>
    <n v="201"/>
    <s v="G1D"/>
    <n v="2266.06"/>
    <n v="-15.4"/>
    <n v="0"/>
    <n v="0"/>
    <n v="0"/>
    <n v="2250.66"/>
    <x v="0"/>
  </r>
  <r>
    <x v="1"/>
    <x v="6"/>
    <x v="1"/>
    <n v="201"/>
    <s v="G1F"/>
    <n v="26202.92"/>
    <n v="-178.05"/>
    <n v="0"/>
    <n v="0"/>
    <n v="0"/>
    <n v="26024.87"/>
    <x v="0"/>
  </r>
  <r>
    <x v="1"/>
    <x v="6"/>
    <x v="1"/>
    <n v="201"/>
    <s v="G2A"/>
    <n v="696306.24"/>
    <n v="-348.2"/>
    <n v="0"/>
    <n v="0"/>
    <n v="0"/>
    <n v="695958.04"/>
    <x v="1"/>
  </r>
  <r>
    <x v="1"/>
    <x v="6"/>
    <x v="1"/>
    <n v="201"/>
    <s v="G2B"/>
    <n v="47488.52"/>
    <n v="-23.75"/>
    <n v="0"/>
    <n v="0"/>
    <n v="0"/>
    <n v="47464.77"/>
    <x v="1"/>
  </r>
  <r>
    <x v="1"/>
    <x v="6"/>
    <x v="1"/>
    <n v="201"/>
    <s v="G2D"/>
    <n v="20827.18"/>
    <n v="-10.41"/>
    <n v="0"/>
    <n v="0"/>
    <n v="0"/>
    <n v="20816.77"/>
    <x v="1"/>
  </r>
  <r>
    <x v="1"/>
    <x v="6"/>
    <x v="1"/>
    <n v="201"/>
    <s v="G3"/>
    <n v="1181215.1299999999"/>
    <n v="-590.61"/>
    <n v="0"/>
    <n v="0"/>
    <n v="0"/>
    <n v="1180624.52"/>
    <x v="2"/>
  </r>
  <r>
    <x v="1"/>
    <x v="6"/>
    <x v="1"/>
    <n v="201"/>
    <s v="R1A"/>
    <n v="1279340.75"/>
    <n v="-33007"/>
    <n v="0"/>
    <n v="0"/>
    <n v="0"/>
    <n v="1246333.75"/>
    <x v="3"/>
  </r>
  <r>
    <x v="1"/>
    <x v="6"/>
    <x v="1"/>
    <n v="201"/>
    <s v="R2A"/>
    <n v="200328.17"/>
    <n v="-5168.84"/>
    <n v="0"/>
    <n v="0"/>
    <n v="0"/>
    <n v="195159.33"/>
    <x v="4"/>
  </r>
  <r>
    <x v="1"/>
    <x v="6"/>
    <x v="1"/>
    <n v="201"/>
    <s v="R4"/>
    <n v="217.67"/>
    <n v="-5.62"/>
    <n v="0"/>
    <n v="0"/>
    <n v="0"/>
    <n v="212.05"/>
    <x v="3"/>
  </r>
  <r>
    <x v="1"/>
    <x v="6"/>
    <x v="1"/>
    <n v="201"/>
    <s v="S4A"/>
    <n v="-899.95"/>
    <n v="6.35"/>
    <n v="0"/>
    <n v="0"/>
    <n v="0"/>
    <n v="-893.6"/>
    <x v="5"/>
  </r>
  <r>
    <x v="1"/>
    <x v="7"/>
    <x v="0"/>
    <n v="201"/>
    <s v="G1A"/>
    <n v="263608.48"/>
    <n v="-1792.29"/>
    <n v="0"/>
    <n v="0"/>
    <n v="0"/>
    <n v="261816.19"/>
    <x v="0"/>
  </r>
  <r>
    <x v="1"/>
    <x v="7"/>
    <x v="0"/>
    <n v="201"/>
    <s v="G1B"/>
    <n v="85.72"/>
    <n v="-0.6"/>
    <n v="0"/>
    <n v="0"/>
    <n v="0"/>
    <n v="85.12"/>
    <x v="0"/>
  </r>
  <r>
    <x v="1"/>
    <x v="7"/>
    <x v="0"/>
    <n v="201"/>
    <s v="G1D"/>
    <n v="726.2"/>
    <n v="-4.93"/>
    <n v="0"/>
    <n v="0"/>
    <n v="0"/>
    <n v="721.27"/>
    <x v="0"/>
  </r>
  <r>
    <x v="1"/>
    <x v="7"/>
    <x v="0"/>
    <n v="201"/>
    <s v="G1F"/>
    <n v="2145.25"/>
    <n v="-14.6"/>
    <n v="0"/>
    <n v="0"/>
    <n v="0"/>
    <n v="2130.65"/>
    <x v="0"/>
  </r>
  <r>
    <x v="1"/>
    <x v="7"/>
    <x v="0"/>
    <n v="201"/>
    <s v="G2A"/>
    <n v="178852.23"/>
    <n v="-89.43"/>
    <n v="0"/>
    <n v="0"/>
    <n v="0"/>
    <n v="178762.8"/>
    <x v="1"/>
  </r>
  <r>
    <x v="1"/>
    <x v="7"/>
    <x v="0"/>
    <n v="201"/>
    <s v="G2B"/>
    <n v="1.45"/>
    <n v="0"/>
    <n v="0"/>
    <n v="0"/>
    <n v="0"/>
    <n v="1.45"/>
    <x v="1"/>
  </r>
  <r>
    <x v="1"/>
    <x v="7"/>
    <x v="0"/>
    <n v="201"/>
    <s v="G3"/>
    <n v="126196.82"/>
    <n v="-63.1"/>
    <n v="0"/>
    <n v="0"/>
    <n v="0"/>
    <n v="126133.72"/>
    <x v="2"/>
  </r>
  <r>
    <x v="1"/>
    <x v="7"/>
    <x v="0"/>
    <n v="201"/>
    <s v="R1A"/>
    <n v="1295600.02"/>
    <n v="-33426.5"/>
    <n v="0"/>
    <n v="0"/>
    <n v="0"/>
    <n v="1262173.52"/>
    <x v="3"/>
  </r>
  <r>
    <x v="1"/>
    <x v="7"/>
    <x v="0"/>
    <n v="201"/>
    <s v="R2A"/>
    <n v="8067.49"/>
    <n v="-208.12"/>
    <n v="0"/>
    <n v="0"/>
    <n v="0"/>
    <n v="7859.37"/>
    <x v="4"/>
  </r>
  <r>
    <x v="1"/>
    <x v="7"/>
    <x v="0"/>
    <n v="201"/>
    <s v="S1A"/>
    <n v="1271.06"/>
    <n v="-8.65"/>
    <n v="0"/>
    <n v="0"/>
    <n v="0"/>
    <n v="1262.4100000000001"/>
    <x v="5"/>
  </r>
  <r>
    <x v="1"/>
    <x v="7"/>
    <x v="0"/>
    <n v="201"/>
    <s v="S3B"/>
    <n v="540.12"/>
    <n v="-3.68"/>
    <n v="0"/>
    <n v="0"/>
    <n v="0"/>
    <n v="536.44000000000005"/>
    <x v="5"/>
  </r>
  <r>
    <x v="1"/>
    <x v="7"/>
    <x v="0"/>
    <n v="201"/>
    <s v="S4A"/>
    <n v="1.63"/>
    <n v="-0.01"/>
    <n v="0"/>
    <n v="0"/>
    <n v="0"/>
    <n v="1.62"/>
    <x v="5"/>
  </r>
  <r>
    <x v="1"/>
    <x v="7"/>
    <x v="0"/>
    <n v="201"/>
    <s v="R1A"/>
    <n v="162.97999999999999"/>
    <n v="-4.22"/>
    <n v="0"/>
    <n v="0"/>
    <n v="0"/>
    <n v="158.76"/>
    <x v="3"/>
  </r>
  <r>
    <x v="1"/>
    <x v="7"/>
    <x v="1"/>
    <n v="201"/>
    <s v="G1A"/>
    <n v="10384112.050000001"/>
    <n v="-70606.100000000006"/>
    <n v="0"/>
    <n v="0"/>
    <n v="0"/>
    <n v="10313505.949999999"/>
    <x v="0"/>
  </r>
  <r>
    <x v="1"/>
    <x v="7"/>
    <x v="1"/>
    <n v="201"/>
    <s v="G1B"/>
    <n v="539.74"/>
    <n v="-3.67"/>
    <n v="0"/>
    <n v="0"/>
    <n v="0"/>
    <n v="536.07000000000005"/>
    <x v="0"/>
  </r>
  <r>
    <x v="1"/>
    <x v="7"/>
    <x v="1"/>
    <n v="201"/>
    <s v="G1C"/>
    <n v="17293.439999999999"/>
    <n v="-117.74"/>
    <n v="0"/>
    <n v="0"/>
    <n v="0"/>
    <n v="17175.7"/>
    <x v="0"/>
  </r>
  <r>
    <x v="1"/>
    <x v="7"/>
    <x v="1"/>
    <n v="201"/>
    <s v="G1D"/>
    <n v="105059.21"/>
    <n v="-714.36"/>
    <n v="0"/>
    <n v="0"/>
    <n v="0"/>
    <n v="104344.85"/>
    <x v="0"/>
  </r>
  <r>
    <x v="1"/>
    <x v="7"/>
    <x v="1"/>
    <n v="201"/>
    <s v="G1F"/>
    <n v="713480.46"/>
    <n v="-4850.8900000000003"/>
    <n v="0"/>
    <n v="0"/>
    <n v="0"/>
    <n v="708629.57"/>
    <x v="0"/>
  </r>
  <r>
    <x v="1"/>
    <x v="7"/>
    <x v="1"/>
    <n v="201"/>
    <s v="G2A"/>
    <n v="14028091.65"/>
    <n v="-6991.91"/>
    <n v="0"/>
    <n v="0"/>
    <n v="0"/>
    <n v="14021099.74"/>
    <x v="1"/>
  </r>
  <r>
    <x v="1"/>
    <x v="7"/>
    <x v="1"/>
    <n v="201"/>
    <s v="G2B"/>
    <n v="678835.61"/>
    <n v="-339.38"/>
    <n v="0"/>
    <n v="0"/>
    <n v="0"/>
    <n v="678496.23"/>
    <x v="1"/>
  </r>
  <r>
    <x v="1"/>
    <x v="7"/>
    <x v="1"/>
    <n v="201"/>
    <s v="G2D"/>
    <n v="447775.77"/>
    <n v="-223.9"/>
    <n v="0"/>
    <n v="0"/>
    <n v="0"/>
    <n v="447551.87"/>
    <x v="1"/>
  </r>
  <r>
    <x v="1"/>
    <x v="7"/>
    <x v="1"/>
    <n v="201"/>
    <s v="G3"/>
    <n v="24508252.34"/>
    <n v="-12208.54"/>
    <n v="0"/>
    <n v="0"/>
    <n v="0"/>
    <n v="24496043.800000001"/>
    <x v="2"/>
  </r>
  <r>
    <x v="1"/>
    <x v="7"/>
    <x v="1"/>
    <n v="201"/>
    <s v="R1A"/>
    <n v="41525873.380000003"/>
    <n v="-1071381.6100000001"/>
    <n v="0"/>
    <n v="0"/>
    <n v="0"/>
    <n v="40454491.770000003"/>
    <x v="3"/>
  </r>
  <r>
    <x v="1"/>
    <x v="7"/>
    <x v="1"/>
    <n v="201"/>
    <s v="R2A"/>
    <n v="5751530.75"/>
    <n v="-148396.4"/>
    <n v="0"/>
    <n v="0"/>
    <n v="0"/>
    <n v="5603134.3499999996"/>
    <x v="4"/>
  </r>
  <r>
    <x v="1"/>
    <x v="7"/>
    <x v="1"/>
    <n v="201"/>
    <s v="R4"/>
    <n v="40353.4"/>
    <n v="-1041.0899999999999"/>
    <n v="0"/>
    <n v="0"/>
    <n v="0"/>
    <n v="39312.31"/>
    <x v="3"/>
  </r>
  <r>
    <x v="1"/>
    <x v="7"/>
    <x v="1"/>
    <n v="201"/>
    <s v="S1A"/>
    <n v="180072.34"/>
    <n v="-1224.3800000000001"/>
    <n v="0"/>
    <n v="0"/>
    <n v="0"/>
    <n v="178847.96"/>
    <x v="5"/>
  </r>
  <r>
    <x v="1"/>
    <x v="7"/>
    <x v="1"/>
    <n v="201"/>
    <s v="S2"/>
    <n v="13381.39"/>
    <n v="-90.98"/>
    <n v="0"/>
    <n v="0"/>
    <n v="0"/>
    <n v="13290.41"/>
    <x v="5"/>
  </r>
  <r>
    <x v="1"/>
    <x v="7"/>
    <x v="1"/>
    <n v="201"/>
    <s v="S3A"/>
    <n v="364.44"/>
    <n v="-2.48"/>
    <n v="0"/>
    <n v="0"/>
    <n v="0"/>
    <n v="361.96"/>
    <x v="5"/>
  </r>
  <r>
    <x v="1"/>
    <x v="7"/>
    <x v="1"/>
    <n v="201"/>
    <s v="S3B"/>
    <n v="1672.74"/>
    <n v="-11.37"/>
    <n v="0"/>
    <n v="0"/>
    <n v="0"/>
    <n v="1661.37"/>
    <x v="5"/>
  </r>
  <r>
    <x v="1"/>
    <x v="7"/>
    <x v="1"/>
    <n v="201"/>
    <s v="S4A"/>
    <n v="119010.53"/>
    <n v="-806.54"/>
    <n v="0"/>
    <n v="0"/>
    <n v="0"/>
    <n v="118203.99"/>
    <x v="5"/>
  </r>
  <r>
    <x v="1"/>
    <x v="7"/>
    <x v="1"/>
    <n v="201"/>
    <s v="S5"/>
    <n v="47236.41"/>
    <n v="-210.1"/>
    <n v="0"/>
    <n v="0"/>
    <n v="0"/>
    <n v="47026.31"/>
    <x v="5"/>
  </r>
  <r>
    <x v="1"/>
    <x v="7"/>
    <x v="1"/>
    <n v="201"/>
    <s v="S6A"/>
    <n v="31.54"/>
    <n v="-0.22"/>
    <n v="0"/>
    <n v="0"/>
    <n v="0"/>
    <n v="31.32"/>
    <x v="5"/>
  </r>
  <r>
    <x v="1"/>
    <x v="7"/>
    <x v="1"/>
    <n v="201"/>
    <s v="G1A"/>
    <n v="347792.94"/>
    <n v="-2366.9899999999998"/>
    <n v="0"/>
    <n v="0"/>
    <n v="0"/>
    <n v="345425.95"/>
    <x v="0"/>
  </r>
  <r>
    <x v="1"/>
    <x v="7"/>
    <x v="1"/>
    <n v="201"/>
    <s v="G1C"/>
    <n v="5149.38"/>
    <n v="-34.909999999999997"/>
    <n v="0"/>
    <n v="0"/>
    <n v="0"/>
    <n v="5114.47"/>
    <x v="0"/>
  </r>
  <r>
    <x v="1"/>
    <x v="7"/>
    <x v="1"/>
    <n v="201"/>
    <s v="G1D"/>
    <n v="964.24"/>
    <n v="-6.56"/>
    <n v="0"/>
    <n v="0"/>
    <n v="0"/>
    <n v="957.68"/>
    <x v="0"/>
  </r>
  <r>
    <x v="1"/>
    <x v="7"/>
    <x v="1"/>
    <n v="201"/>
    <s v="G1F"/>
    <n v="19001.79"/>
    <n v="-129.09"/>
    <n v="0"/>
    <n v="0"/>
    <n v="0"/>
    <n v="18872.7"/>
    <x v="0"/>
  </r>
  <r>
    <x v="1"/>
    <x v="7"/>
    <x v="1"/>
    <n v="201"/>
    <s v="G2A"/>
    <n v="537206.24"/>
    <n v="-268.5"/>
    <n v="0"/>
    <n v="0"/>
    <n v="0"/>
    <n v="536937.74"/>
    <x v="1"/>
  </r>
  <r>
    <x v="1"/>
    <x v="7"/>
    <x v="1"/>
    <n v="201"/>
    <s v="G2B"/>
    <n v="33570.120000000003"/>
    <n v="-16.8"/>
    <n v="0"/>
    <n v="0"/>
    <n v="0"/>
    <n v="33553.32"/>
    <x v="1"/>
  </r>
  <r>
    <x v="1"/>
    <x v="7"/>
    <x v="1"/>
    <n v="201"/>
    <s v="G2D"/>
    <n v="5715"/>
    <n v="-2.85"/>
    <n v="0"/>
    <n v="0"/>
    <n v="0"/>
    <n v="5712.15"/>
    <x v="1"/>
  </r>
  <r>
    <x v="1"/>
    <x v="7"/>
    <x v="1"/>
    <n v="201"/>
    <s v="G3"/>
    <n v="1445722.31"/>
    <n v="-722.55"/>
    <n v="0"/>
    <n v="0"/>
    <n v="0"/>
    <n v="1444999.76"/>
    <x v="2"/>
  </r>
  <r>
    <x v="1"/>
    <x v="7"/>
    <x v="1"/>
    <n v="201"/>
    <s v="R1A"/>
    <n v="869423.63"/>
    <n v="-22430.48"/>
    <n v="0"/>
    <n v="0"/>
    <n v="0"/>
    <n v="846993.15"/>
    <x v="3"/>
  </r>
  <r>
    <x v="1"/>
    <x v="7"/>
    <x v="1"/>
    <n v="201"/>
    <s v="R2A"/>
    <n v="152407.43"/>
    <n v="-3931.32"/>
    <n v="0"/>
    <n v="0"/>
    <n v="0"/>
    <n v="148476.10999999999"/>
    <x v="4"/>
  </r>
  <r>
    <x v="1"/>
    <x v="7"/>
    <x v="1"/>
    <n v="201"/>
    <s v="R4"/>
    <n v="210.89"/>
    <n v="-5.44"/>
    <n v="0"/>
    <n v="0"/>
    <n v="0"/>
    <n v="205.45"/>
    <x v="3"/>
  </r>
  <r>
    <x v="1"/>
    <x v="7"/>
    <x v="1"/>
    <n v="201"/>
    <s v="S5"/>
    <n v="3172.31"/>
    <n v="-26.33"/>
    <n v="0"/>
    <n v="0"/>
    <n v="0"/>
    <n v="3145.98"/>
    <x v="5"/>
  </r>
  <r>
    <x v="1"/>
    <x v="8"/>
    <x v="0"/>
    <n v="201"/>
    <s v="G1A"/>
    <n v="193074.49"/>
    <n v="-1312.78"/>
    <n v="0"/>
    <n v="0"/>
    <n v="0"/>
    <n v="191761.71"/>
    <x v="0"/>
  </r>
  <r>
    <x v="1"/>
    <x v="8"/>
    <x v="0"/>
    <n v="201"/>
    <s v="G1B"/>
    <n v="75.58"/>
    <n v="-0.52"/>
    <n v="0"/>
    <n v="0"/>
    <n v="0"/>
    <n v="75.06"/>
    <x v="0"/>
  </r>
  <r>
    <x v="1"/>
    <x v="8"/>
    <x v="0"/>
    <n v="201"/>
    <s v="G1D"/>
    <n v="580.41"/>
    <n v="-3.95"/>
    <n v="0"/>
    <n v="0"/>
    <n v="0"/>
    <n v="576.46"/>
    <x v="0"/>
  </r>
  <r>
    <x v="1"/>
    <x v="8"/>
    <x v="0"/>
    <n v="201"/>
    <s v="G1F"/>
    <n v="1764.41"/>
    <n v="-11.99"/>
    <n v="0"/>
    <n v="0"/>
    <n v="0"/>
    <n v="1752.42"/>
    <x v="0"/>
  </r>
  <r>
    <x v="1"/>
    <x v="8"/>
    <x v="0"/>
    <n v="201"/>
    <s v="G2A"/>
    <n v="131700.01999999999"/>
    <n v="-65.83"/>
    <n v="0"/>
    <n v="0"/>
    <n v="0"/>
    <n v="131634.19"/>
    <x v="1"/>
  </r>
  <r>
    <x v="1"/>
    <x v="8"/>
    <x v="0"/>
    <n v="201"/>
    <s v="G2B"/>
    <n v="1.45"/>
    <n v="0"/>
    <n v="0"/>
    <n v="0"/>
    <n v="0"/>
    <n v="1.45"/>
    <x v="1"/>
  </r>
  <r>
    <x v="1"/>
    <x v="8"/>
    <x v="0"/>
    <n v="201"/>
    <s v="G3"/>
    <n v="125139.38"/>
    <n v="-62.58"/>
    <n v="0"/>
    <n v="0"/>
    <n v="0"/>
    <n v="125076.8"/>
    <x v="2"/>
  </r>
  <r>
    <x v="1"/>
    <x v="8"/>
    <x v="0"/>
    <n v="201"/>
    <s v="R1A"/>
    <n v="1007822.89"/>
    <n v="-26000.18"/>
    <n v="0"/>
    <n v="0"/>
    <n v="0"/>
    <n v="981822.71"/>
    <x v="3"/>
  </r>
  <r>
    <x v="1"/>
    <x v="8"/>
    <x v="0"/>
    <n v="201"/>
    <s v="R2A"/>
    <n v="7181.53"/>
    <n v="-185.33"/>
    <n v="0"/>
    <n v="0"/>
    <n v="0"/>
    <n v="6996.2"/>
    <x v="4"/>
  </r>
  <r>
    <x v="1"/>
    <x v="8"/>
    <x v="0"/>
    <n v="201"/>
    <s v="S1A"/>
    <n v="1117.54"/>
    <n v="-7.6"/>
    <n v="0"/>
    <n v="0"/>
    <n v="0"/>
    <n v="1109.94"/>
    <x v="5"/>
  </r>
  <r>
    <x v="1"/>
    <x v="8"/>
    <x v="0"/>
    <n v="201"/>
    <s v="S3B"/>
    <n v="471.74"/>
    <n v="-3.21"/>
    <n v="0"/>
    <n v="0"/>
    <n v="0"/>
    <n v="468.53"/>
    <x v="5"/>
  </r>
  <r>
    <x v="1"/>
    <x v="8"/>
    <x v="0"/>
    <n v="201"/>
    <s v="S4A"/>
    <n v="1.45"/>
    <n v="-0.01"/>
    <n v="0"/>
    <n v="0"/>
    <n v="0"/>
    <n v="1.44"/>
    <x v="5"/>
  </r>
  <r>
    <x v="1"/>
    <x v="8"/>
    <x v="0"/>
    <n v="201"/>
    <s v="R1A"/>
    <n v="148.41999999999999"/>
    <n v="-3.84"/>
    <n v="0"/>
    <n v="0"/>
    <n v="0"/>
    <n v="144.58000000000001"/>
    <x v="3"/>
  </r>
  <r>
    <x v="1"/>
    <x v="8"/>
    <x v="1"/>
    <n v="201"/>
    <s v="G1A"/>
    <n v="9478435.4299999997"/>
    <n v="-64439.25"/>
    <n v="0"/>
    <n v="0"/>
    <n v="0"/>
    <n v="9413996.1799999997"/>
    <x v="0"/>
  </r>
  <r>
    <x v="1"/>
    <x v="8"/>
    <x v="1"/>
    <n v="201"/>
    <s v="G1B"/>
    <n v="460.04"/>
    <n v="-3.12"/>
    <n v="0"/>
    <n v="0"/>
    <n v="0"/>
    <n v="456.92"/>
    <x v="0"/>
  </r>
  <r>
    <x v="1"/>
    <x v="8"/>
    <x v="1"/>
    <n v="201"/>
    <s v="G1C"/>
    <n v="17279.93"/>
    <n v="-117.64"/>
    <n v="0"/>
    <n v="0"/>
    <n v="0"/>
    <n v="17162.29"/>
    <x v="0"/>
  </r>
  <r>
    <x v="1"/>
    <x v="8"/>
    <x v="1"/>
    <n v="201"/>
    <s v="G1D"/>
    <n v="93231.73"/>
    <n v="-633.92999999999995"/>
    <n v="0"/>
    <n v="0"/>
    <n v="0"/>
    <n v="92597.8"/>
    <x v="0"/>
  </r>
  <r>
    <x v="1"/>
    <x v="8"/>
    <x v="1"/>
    <n v="201"/>
    <s v="G1F"/>
    <n v="684469.24"/>
    <n v="-4649.63"/>
    <n v="0"/>
    <n v="0"/>
    <n v="0"/>
    <n v="679819.61"/>
    <x v="0"/>
  </r>
  <r>
    <x v="1"/>
    <x v="8"/>
    <x v="1"/>
    <n v="201"/>
    <s v="G2A"/>
    <n v="12605225.76"/>
    <n v="-6304"/>
    <n v="0"/>
    <n v="0"/>
    <n v="0"/>
    <n v="12598921.76"/>
    <x v="1"/>
  </r>
  <r>
    <x v="1"/>
    <x v="8"/>
    <x v="1"/>
    <n v="201"/>
    <s v="G2B"/>
    <n v="639423.44999999995"/>
    <n v="-319.66000000000003"/>
    <n v="0"/>
    <n v="0"/>
    <n v="0"/>
    <n v="639103.79"/>
    <x v="1"/>
  </r>
  <r>
    <x v="1"/>
    <x v="8"/>
    <x v="1"/>
    <n v="201"/>
    <s v="G2D"/>
    <n v="433631.25"/>
    <n v="-216.74"/>
    <n v="0"/>
    <n v="0"/>
    <n v="0"/>
    <n v="433414.51"/>
    <x v="1"/>
  </r>
  <r>
    <x v="1"/>
    <x v="8"/>
    <x v="1"/>
    <n v="201"/>
    <s v="G3"/>
    <n v="21115021.629999999"/>
    <n v="-10609.17"/>
    <n v="0"/>
    <n v="0"/>
    <n v="0"/>
    <n v="21104412.460000001"/>
    <x v="2"/>
  </r>
  <r>
    <x v="1"/>
    <x v="8"/>
    <x v="1"/>
    <n v="201"/>
    <s v="R1A"/>
    <n v="37443585.420000002"/>
    <n v="-966078.43"/>
    <n v="0"/>
    <n v="-0.03"/>
    <n v="0"/>
    <n v="36477506.960000001"/>
    <x v="3"/>
  </r>
  <r>
    <x v="1"/>
    <x v="8"/>
    <x v="1"/>
    <n v="201"/>
    <s v="R2A"/>
    <n v="5188804.87"/>
    <n v="-133870.06"/>
    <n v="0"/>
    <n v="0"/>
    <n v="0"/>
    <n v="5054934.8099999996"/>
    <x v="4"/>
  </r>
  <r>
    <x v="1"/>
    <x v="8"/>
    <x v="1"/>
    <n v="201"/>
    <s v="R4"/>
    <n v="37906.14"/>
    <n v="-977.94"/>
    <n v="0"/>
    <n v="0"/>
    <n v="0"/>
    <n v="36928.199999999997"/>
    <x v="3"/>
  </r>
  <r>
    <x v="1"/>
    <x v="8"/>
    <x v="1"/>
    <n v="201"/>
    <s v="S1A"/>
    <n v="137410.92000000001"/>
    <n v="-908.83"/>
    <n v="0"/>
    <n v="0"/>
    <n v="0"/>
    <n v="136502.09"/>
    <x v="5"/>
  </r>
  <r>
    <x v="1"/>
    <x v="8"/>
    <x v="1"/>
    <n v="201"/>
    <s v="S2"/>
    <n v="-16363.67"/>
    <n v="141.47"/>
    <n v="0"/>
    <n v="0"/>
    <n v="0"/>
    <n v="-16222.2"/>
    <x v="5"/>
  </r>
  <r>
    <x v="1"/>
    <x v="8"/>
    <x v="1"/>
    <n v="201"/>
    <s v="S3A"/>
    <n v="318.12"/>
    <n v="-2.16"/>
    <n v="0"/>
    <n v="0"/>
    <n v="0"/>
    <n v="315.95999999999998"/>
    <x v="5"/>
  </r>
  <r>
    <x v="1"/>
    <x v="8"/>
    <x v="1"/>
    <n v="201"/>
    <s v="S3B"/>
    <n v="1458.75"/>
    <n v="-9.92"/>
    <n v="0"/>
    <n v="0"/>
    <n v="0"/>
    <n v="1448.83"/>
    <x v="5"/>
  </r>
  <r>
    <x v="1"/>
    <x v="8"/>
    <x v="1"/>
    <n v="201"/>
    <s v="S4A"/>
    <n v="103432.8"/>
    <n v="-703.63"/>
    <n v="0"/>
    <n v="0"/>
    <n v="0"/>
    <n v="102729.17"/>
    <x v="5"/>
  </r>
  <r>
    <x v="1"/>
    <x v="8"/>
    <x v="1"/>
    <n v="201"/>
    <s v="S5"/>
    <n v="230876.77"/>
    <n v="-1661.57"/>
    <n v="0"/>
    <n v="0"/>
    <n v="0"/>
    <n v="229215.2"/>
    <x v="5"/>
  </r>
  <r>
    <x v="1"/>
    <x v="8"/>
    <x v="1"/>
    <n v="201"/>
    <s v="S6A"/>
    <n v="27.47"/>
    <n v="-0.19"/>
    <n v="0"/>
    <n v="0"/>
    <n v="0"/>
    <n v="27.28"/>
    <x v="5"/>
  </r>
  <r>
    <x v="1"/>
    <x v="8"/>
    <x v="1"/>
    <n v="201"/>
    <s v="G1A"/>
    <n v="634169.18000000005"/>
    <n v="-4311.58"/>
    <n v="0"/>
    <n v="0"/>
    <n v="0"/>
    <n v="629857.6"/>
    <x v="0"/>
  </r>
  <r>
    <x v="1"/>
    <x v="8"/>
    <x v="1"/>
    <n v="201"/>
    <s v="G1C"/>
    <n v="5148.45"/>
    <n v="-34.9"/>
    <n v="0"/>
    <n v="0"/>
    <n v="0"/>
    <n v="5113.55"/>
    <x v="0"/>
  </r>
  <r>
    <x v="1"/>
    <x v="8"/>
    <x v="1"/>
    <n v="201"/>
    <s v="G1D"/>
    <n v="1178"/>
    <n v="-8.01"/>
    <n v="0"/>
    <n v="0"/>
    <n v="0"/>
    <n v="1169.99"/>
    <x v="0"/>
  </r>
  <r>
    <x v="1"/>
    <x v="8"/>
    <x v="1"/>
    <n v="201"/>
    <s v="G1F"/>
    <n v="34434.93"/>
    <n v="-234"/>
    <n v="0"/>
    <n v="0"/>
    <n v="0"/>
    <n v="34200.93"/>
    <x v="0"/>
  </r>
  <r>
    <x v="1"/>
    <x v="8"/>
    <x v="1"/>
    <n v="201"/>
    <s v="G2A"/>
    <n v="941941.11"/>
    <n v="-470.7"/>
    <n v="0"/>
    <n v="0"/>
    <n v="0"/>
    <n v="941470.41"/>
    <x v="1"/>
  </r>
  <r>
    <x v="1"/>
    <x v="8"/>
    <x v="1"/>
    <n v="201"/>
    <s v="G2B"/>
    <n v="34761.089999999997"/>
    <n v="-17.36"/>
    <n v="0"/>
    <n v="0"/>
    <n v="0"/>
    <n v="34743.730000000003"/>
    <x v="1"/>
  </r>
  <r>
    <x v="1"/>
    <x v="8"/>
    <x v="1"/>
    <n v="201"/>
    <s v="G2D"/>
    <n v="11934.24"/>
    <n v="-5.97"/>
    <n v="0"/>
    <n v="0"/>
    <n v="0"/>
    <n v="11928.27"/>
    <x v="1"/>
  </r>
  <r>
    <x v="1"/>
    <x v="8"/>
    <x v="1"/>
    <n v="201"/>
    <s v="G3"/>
    <n v="2167331.61"/>
    <n v="-1072.1099999999999"/>
    <n v="0"/>
    <n v="0"/>
    <n v="0"/>
    <n v="2166259.5"/>
    <x v="2"/>
  </r>
  <r>
    <x v="1"/>
    <x v="8"/>
    <x v="1"/>
    <n v="201"/>
    <s v="R1A"/>
    <n v="2390013.0499999998"/>
    <n v="-61682.46"/>
    <n v="0"/>
    <n v="0"/>
    <n v="0"/>
    <n v="2328330.59"/>
    <x v="3"/>
  </r>
  <r>
    <x v="1"/>
    <x v="8"/>
    <x v="1"/>
    <n v="201"/>
    <s v="R2A"/>
    <n v="315604.78000000003"/>
    <n v="-8142.3"/>
    <n v="0"/>
    <n v="0"/>
    <n v="0"/>
    <n v="307462.48"/>
    <x v="4"/>
  </r>
  <r>
    <x v="1"/>
    <x v="8"/>
    <x v="1"/>
    <n v="201"/>
    <s v="R4"/>
    <n v="1708.22"/>
    <n v="-44.05"/>
    <n v="0"/>
    <n v="0"/>
    <n v="0"/>
    <n v="1664.17"/>
    <x v="3"/>
  </r>
  <r>
    <x v="1"/>
    <x v="8"/>
    <x v="1"/>
    <n v="201"/>
    <s v="S4A"/>
    <n v="15.52"/>
    <n v="-0.11"/>
    <n v="0"/>
    <n v="0"/>
    <n v="0"/>
    <n v="15.41"/>
    <x v="5"/>
  </r>
  <r>
    <x v="1"/>
    <x v="9"/>
    <x v="0"/>
    <n v="201"/>
    <s v="G1A"/>
    <n v="109800.15"/>
    <n v="-746.53"/>
    <n v="0"/>
    <n v="0"/>
    <n v="0"/>
    <n v="109053.62"/>
    <x v="0"/>
  </r>
  <r>
    <x v="1"/>
    <x v="9"/>
    <x v="0"/>
    <n v="201"/>
    <s v="G1B"/>
    <n v="95.21"/>
    <n v="-0.65"/>
    <n v="0"/>
    <n v="0"/>
    <n v="0"/>
    <n v="94.56"/>
    <x v="0"/>
  </r>
  <r>
    <x v="1"/>
    <x v="9"/>
    <x v="0"/>
    <n v="201"/>
    <s v="G1D"/>
    <n v="382.19"/>
    <n v="-2.59"/>
    <n v="0"/>
    <n v="0"/>
    <n v="0"/>
    <n v="379.6"/>
    <x v="0"/>
  </r>
  <r>
    <x v="1"/>
    <x v="9"/>
    <x v="0"/>
    <n v="201"/>
    <s v="G1F"/>
    <n v="1523.84"/>
    <n v="-10.37"/>
    <n v="0"/>
    <n v="0"/>
    <n v="0"/>
    <n v="1513.47"/>
    <x v="0"/>
  </r>
  <r>
    <x v="1"/>
    <x v="9"/>
    <x v="0"/>
    <n v="201"/>
    <s v="G2A"/>
    <n v="71366.38"/>
    <n v="-35.69"/>
    <n v="0"/>
    <n v="0"/>
    <n v="0"/>
    <n v="71330.69"/>
    <x v="1"/>
  </r>
  <r>
    <x v="1"/>
    <x v="9"/>
    <x v="0"/>
    <n v="201"/>
    <s v="G2B"/>
    <n v="1.63"/>
    <n v="0"/>
    <n v="0"/>
    <n v="0"/>
    <n v="0"/>
    <n v="1.63"/>
    <x v="1"/>
  </r>
  <r>
    <x v="1"/>
    <x v="9"/>
    <x v="0"/>
    <n v="201"/>
    <s v="G3"/>
    <n v="102025.8"/>
    <n v="-51.02"/>
    <n v="0"/>
    <n v="0"/>
    <n v="0"/>
    <n v="101974.78"/>
    <x v="2"/>
  </r>
  <r>
    <x v="1"/>
    <x v="9"/>
    <x v="0"/>
    <n v="201"/>
    <s v="R1A"/>
    <n v="564403.49"/>
    <n v="-14560.58"/>
    <n v="0"/>
    <n v="0"/>
    <n v="0"/>
    <n v="549842.91"/>
    <x v="3"/>
  </r>
  <r>
    <x v="1"/>
    <x v="9"/>
    <x v="0"/>
    <n v="201"/>
    <s v="R2A"/>
    <n v="6023.33"/>
    <n v="-155.41999999999999"/>
    <n v="0"/>
    <n v="0"/>
    <n v="0"/>
    <n v="5867.91"/>
    <x v="4"/>
  </r>
  <r>
    <x v="1"/>
    <x v="9"/>
    <x v="0"/>
    <n v="201"/>
    <s v="S1A"/>
    <n v="1111.18"/>
    <n v="-7.55"/>
    <n v="0"/>
    <n v="0"/>
    <n v="0"/>
    <n v="1103.6300000000001"/>
    <x v="5"/>
  </r>
  <r>
    <x v="1"/>
    <x v="9"/>
    <x v="0"/>
    <n v="201"/>
    <s v="S3B"/>
    <n v="468.83"/>
    <n v="-3.19"/>
    <n v="0"/>
    <n v="0"/>
    <n v="0"/>
    <n v="465.64"/>
    <x v="5"/>
  </r>
  <r>
    <x v="1"/>
    <x v="9"/>
    <x v="0"/>
    <n v="201"/>
    <s v="S4A"/>
    <n v="1.45"/>
    <n v="-0.01"/>
    <n v="0"/>
    <n v="0"/>
    <n v="0"/>
    <n v="1.44"/>
    <x v="5"/>
  </r>
  <r>
    <x v="1"/>
    <x v="9"/>
    <x v="0"/>
    <n v="201"/>
    <s v="G1A"/>
    <n v="104.35"/>
    <n v="-0.87"/>
    <n v="0"/>
    <n v="0"/>
    <n v="0"/>
    <n v="103.48"/>
    <x v="0"/>
  </r>
  <r>
    <x v="1"/>
    <x v="9"/>
    <x v="0"/>
    <n v="201"/>
    <s v="R1A"/>
    <n v="116.56"/>
    <n v="-3"/>
    <n v="0"/>
    <n v="0"/>
    <n v="0"/>
    <n v="113.56"/>
    <x v="3"/>
  </r>
  <r>
    <x v="1"/>
    <x v="9"/>
    <x v="1"/>
    <n v="201"/>
    <s v="G1A"/>
    <n v="7609966.4400000004"/>
    <n v="-51748.34"/>
    <n v="0"/>
    <n v="0"/>
    <n v="0"/>
    <n v="7558218.0999999996"/>
    <x v="0"/>
  </r>
  <r>
    <x v="1"/>
    <x v="9"/>
    <x v="1"/>
    <n v="201"/>
    <s v="G1B"/>
    <n v="415.41"/>
    <n v="-2.82"/>
    <n v="0"/>
    <n v="0"/>
    <n v="0"/>
    <n v="412.59"/>
    <x v="0"/>
  </r>
  <r>
    <x v="1"/>
    <x v="9"/>
    <x v="1"/>
    <n v="201"/>
    <s v="G1C"/>
    <n v="17168.27"/>
    <n v="-116.87"/>
    <n v="0"/>
    <n v="0"/>
    <n v="0"/>
    <n v="17051.400000000001"/>
    <x v="0"/>
  </r>
  <r>
    <x v="1"/>
    <x v="9"/>
    <x v="1"/>
    <n v="201"/>
    <s v="G1D"/>
    <n v="87461.94"/>
    <n v="-593.29999999999995"/>
    <n v="0"/>
    <n v="0"/>
    <n v="0"/>
    <n v="86868.64"/>
    <x v="0"/>
  </r>
  <r>
    <x v="1"/>
    <x v="9"/>
    <x v="1"/>
    <n v="201"/>
    <s v="G1F"/>
    <n v="617773.63"/>
    <n v="-4197.8500000000004"/>
    <n v="0"/>
    <n v="0"/>
    <n v="0"/>
    <n v="613575.78"/>
    <x v="0"/>
  </r>
  <r>
    <x v="1"/>
    <x v="9"/>
    <x v="1"/>
    <n v="201"/>
    <s v="G2A"/>
    <n v="10960910.42"/>
    <n v="-5471.75"/>
    <n v="0"/>
    <n v="0"/>
    <n v="0"/>
    <n v="10955438.67"/>
    <x v="1"/>
  </r>
  <r>
    <x v="1"/>
    <x v="9"/>
    <x v="1"/>
    <n v="201"/>
    <s v="G2B"/>
    <n v="516964.45"/>
    <n v="-258.32"/>
    <n v="0"/>
    <n v="0"/>
    <n v="0"/>
    <n v="516706.13"/>
    <x v="1"/>
  </r>
  <r>
    <x v="1"/>
    <x v="9"/>
    <x v="1"/>
    <n v="201"/>
    <s v="G2D"/>
    <n v="313601.06"/>
    <n v="-157.19999999999999"/>
    <n v="0"/>
    <n v="0"/>
    <n v="0"/>
    <n v="313443.86"/>
    <x v="1"/>
  </r>
  <r>
    <x v="1"/>
    <x v="9"/>
    <x v="1"/>
    <n v="201"/>
    <s v="G3"/>
    <n v="20631800.530000001"/>
    <n v="-10314.299999999999"/>
    <n v="0"/>
    <n v="0"/>
    <n v="0"/>
    <n v="20621486.23"/>
    <x v="2"/>
  </r>
  <r>
    <x v="1"/>
    <x v="9"/>
    <x v="1"/>
    <n v="201"/>
    <s v="R1A"/>
    <n v="24849913.77"/>
    <n v="-641185.99"/>
    <n v="0"/>
    <n v="0"/>
    <n v="0"/>
    <n v="24208727.780000001"/>
    <x v="3"/>
  </r>
  <r>
    <x v="1"/>
    <x v="9"/>
    <x v="1"/>
    <n v="201"/>
    <s v="R2A"/>
    <n v="3610220.16"/>
    <n v="-93136.95"/>
    <n v="0"/>
    <n v="0"/>
    <n v="0"/>
    <n v="3517083.21"/>
    <x v="4"/>
  </r>
  <r>
    <x v="1"/>
    <x v="9"/>
    <x v="1"/>
    <n v="201"/>
    <s v="R4"/>
    <n v="48367"/>
    <n v="-1247.8399999999999"/>
    <n v="0"/>
    <n v="0"/>
    <n v="0"/>
    <n v="47119.16"/>
    <x v="3"/>
  </r>
  <r>
    <x v="1"/>
    <x v="9"/>
    <x v="1"/>
    <n v="201"/>
    <s v="S1A"/>
    <n v="138102.39999999999"/>
    <n v="-914.06"/>
    <n v="0"/>
    <n v="0"/>
    <n v="0"/>
    <n v="137188.34"/>
    <x v="5"/>
  </r>
  <r>
    <x v="1"/>
    <x v="9"/>
    <x v="1"/>
    <n v="201"/>
    <s v="S2"/>
    <n v="13894.37"/>
    <n v="-94.47"/>
    <n v="0"/>
    <n v="0"/>
    <n v="0"/>
    <n v="13799.9"/>
    <x v="5"/>
  </r>
  <r>
    <x v="1"/>
    <x v="9"/>
    <x v="1"/>
    <n v="201"/>
    <s v="S3A"/>
    <n v="-668.32"/>
    <n v="5.93"/>
    <n v="0"/>
    <n v="0"/>
    <n v="0"/>
    <n v="-662.39"/>
    <x v="5"/>
  </r>
  <r>
    <x v="1"/>
    <x v="9"/>
    <x v="1"/>
    <n v="201"/>
    <s v="S3B"/>
    <n v="1516.44"/>
    <n v="-10.31"/>
    <n v="0"/>
    <n v="0"/>
    <n v="0"/>
    <n v="1506.13"/>
    <x v="5"/>
  </r>
  <r>
    <x v="1"/>
    <x v="9"/>
    <x v="1"/>
    <n v="201"/>
    <s v="S4A"/>
    <n v="100527.57"/>
    <n v="-681.7"/>
    <n v="0"/>
    <n v="0"/>
    <n v="0"/>
    <n v="99845.87"/>
    <x v="5"/>
  </r>
  <r>
    <x v="1"/>
    <x v="9"/>
    <x v="1"/>
    <n v="201"/>
    <s v="S5"/>
    <n v="268060.51"/>
    <n v="-1888.35"/>
    <n v="0"/>
    <n v="0"/>
    <n v="0"/>
    <n v="266172.15999999997"/>
    <x v="5"/>
  </r>
  <r>
    <x v="1"/>
    <x v="9"/>
    <x v="1"/>
    <n v="201"/>
    <s v="S6A"/>
    <n v="27.38"/>
    <n v="-0.19"/>
    <n v="0"/>
    <n v="0"/>
    <n v="0"/>
    <n v="27.19"/>
    <x v="5"/>
  </r>
  <r>
    <x v="1"/>
    <x v="9"/>
    <x v="1"/>
    <n v="201"/>
    <s v="G1A"/>
    <n v="342425.29"/>
    <n v="-2318.2800000000002"/>
    <n v="0"/>
    <n v="0"/>
    <n v="0"/>
    <n v="340107.01"/>
    <x v="0"/>
  </r>
  <r>
    <x v="1"/>
    <x v="9"/>
    <x v="1"/>
    <n v="201"/>
    <s v="G1C"/>
    <n v="5067.6400000000003"/>
    <n v="-34.369999999999997"/>
    <n v="0"/>
    <n v="0"/>
    <n v="0"/>
    <n v="5033.2700000000004"/>
    <x v="0"/>
  </r>
  <r>
    <x v="1"/>
    <x v="9"/>
    <x v="1"/>
    <n v="201"/>
    <s v="G1D"/>
    <n v="1415.02"/>
    <n v="-9.6199999999999992"/>
    <n v="0"/>
    <n v="0"/>
    <n v="0"/>
    <n v="1405.4"/>
    <x v="0"/>
  </r>
  <r>
    <x v="1"/>
    <x v="9"/>
    <x v="1"/>
    <n v="201"/>
    <s v="G1F"/>
    <n v="23456.5"/>
    <n v="-159.41999999999999"/>
    <n v="0"/>
    <n v="0"/>
    <n v="0"/>
    <n v="23297.08"/>
    <x v="0"/>
  </r>
  <r>
    <x v="1"/>
    <x v="9"/>
    <x v="1"/>
    <n v="201"/>
    <s v="G2A"/>
    <n v="429261.45"/>
    <n v="-214.28"/>
    <n v="0"/>
    <n v="0"/>
    <n v="0"/>
    <n v="429047.17"/>
    <x v="1"/>
  </r>
  <r>
    <x v="1"/>
    <x v="9"/>
    <x v="1"/>
    <n v="201"/>
    <s v="G2B"/>
    <n v="32753.54"/>
    <n v="-16.39"/>
    <n v="0"/>
    <n v="0"/>
    <n v="0"/>
    <n v="32737.15"/>
    <x v="1"/>
  </r>
  <r>
    <x v="1"/>
    <x v="9"/>
    <x v="1"/>
    <n v="201"/>
    <s v="G2D"/>
    <n v="7684.48"/>
    <n v="-3.85"/>
    <n v="0"/>
    <n v="0"/>
    <n v="0"/>
    <n v="7680.63"/>
    <x v="1"/>
  </r>
  <r>
    <x v="1"/>
    <x v="9"/>
    <x v="1"/>
    <n v="201"/>
    <s v="G3"/>
    <n v="1547294.93"/>
    <n v="-773.64"/>
    <n v="0"/>
    <n v="0"/>
    <n v="0"/>
    <n v="1546521.29"/>
    <x v="2"/>
  </r>
  <r>
    <x v="1"/>
    <x v="9"/>
    <x v="1"/>
    <n v="201"/>
    <s v="R1A"/>
    <n v="816066.79"/>
    <n v="-21060.34"/>
    <n v="0"/>
    <n v="0"/>
    <n v="0"/>
    <n v="795006.45"/>
    <x v="3"/>
  </r>
  <r>
    <x v="1"/>
    <x v="9"/>
    <x v="1"/>
    <n v="201"/>
    <s v="R2A"/>
    <n v="179473.46"/>
    <n v="-4629.95"/>
    <n v="0"/>
    <n v="0"/>
    <n v="0"/>
    <n v="174843.51"/>
    <x v="4"/>
  </r>
  <r>
    <x v="1"/>
    <x v="9"/>
    <x v="1"/>
    <n v="201"/>
    <s v="R4"/>
    <n v="225.8"/>
    <n v="-5.82"/>
    <n v="0"/>
    <n v="0"/>
    <n v="0"/>
    <n v="219.98"/>
    <x v="3"/>
  </r>
  <r>
    <x v="1"/>
    <x v="9"/>
    <x v="1"/>
    <n v="201"/>
    <s v="S4A"/>
    <n v="1.97"/>
    <n v="-0.01"/>
    <n v="0"/>
    <n v="0"/>
    <n v="0"/>
    <n v="1.96"/>
    <x v="5"/>
  </r>
  <r>
    <x v="1"/>
    <x v="10"/>
    <x v="0"/>
    <n v="201"/>
    <s v="G1A"/>
    <n v="125690.74"/>
    <n v="-853.2"/>
    <n v="0"/>
    <n v="0"/>
    <n v="0"/>
    <n v="124837.54"/>
    <x v="0"/>
  </r>
  <r>
    <x v="1"/>
    <x v="10"/>
    <x v="0"/>
    <n v="201"/>
    <s v="G1B"/>
    <n v="98.74"/>
    <n v="-0.66"/>
    <n v="0"/>
    <n v="0"/>
    <n v="0"/>
    <n v="98.08"/>
    <x v="0"/>
  </r>
  <r>
    <x v="1"/>
    <x v="10"/>
    <x v="0"/>
    <n v="201"/>
    <s v="G1D"/>
    <n v="400.02"/>
    <n v="-2.73"/>
    <n v="0"/>
    <n v="0"/>
    <n v="0"/>
    <n v="397.29"/>
    <x v="0"/>
  </r>
  <r>
    <x v="1"/>
    <x v="10"/>
    <x v="0"/>
    <n v="201"/>
    <s v="G1F"/>
    <n v="2188.5100000000002"/>
    <n v="-14.87"/>
    <n v="0"/>
    <n v="0"/>
    <n v="0"/>
    <n v="2173.64"/>
    <x v="0"/>
  </r>
  <r>
    <x v="1"/>
    <x v="10"/>
    <x v="0"/>
    <n v="201"/>
    <s v="G2A"/>
    <n v="104743.76"/>
    <n v="-52.32"/>
    <n v="0"/>
    <n v="0"/>
    <n v="0"/>
    <n v="104691.44"/>
    <x v="1"/>
  </r>
  <r>
    <x v="1"/>
    <x v="10"/>
    <x v="0"/>
    <n v="201"/>
    <s v="G2B"/>
    <n v="1.72"/>
    <n v="0"/>
    <n v="0"/>
    <n v="0"/>
    <n v="0"/>
    <n v="1.72"/>
    <x v="1"/>
  </r>
  <r>
    <x v="1"/>
    <x v="10"/>
    <x v="0"/>
    <n v="201"/>
    <s v="G3"/>
    <n v="106041.60000000001"/>
    <n v="-53.01"/>
    <n v="0"/>
    <n v="0"/>
    <n v="0"/>
    <n v="105988.59"/>
    <x v="2"/>
  </r>
  <r>
    <x v="1"/>
    <x v="10"/>
    <x v="0"/>
    <n v="201"/>
    <s v="R1A"/>
    <n v="588776.80000000005"/>
    <n v="-15188.62"/>
    <n v="0"/>
    <n v="0"/>
    <n v="0"/>
    <n v="573588.18000000005"/>
    <x v="3"/>
  </r>
  <r>
    <x v="1"/>
    <x v="10"/>
    <x v="0"/>
    <n v="201"/>
    <s v="R2A"/>
    <n v="7429.57"/>
    <n v="-191.73"/>
    <n v="0"/>
    <n v="0"/>
    <n v="0"/>
    <n v="7237.84"/>
    <x v="4"/>
  </r>
  <r>
    <x v="1"/>
    <x v="10"/>
    <x v="0"/>
    <n v="201"/>
    <s v="S1A"/>
    <n v="1172.42"/>
    <n v="-7.97"/>
    <n v="0"/>
    <n v="0"/>
    <n v="0"/>
    <n v="1164.45"/>
    <x v="5"/>
  </r>
  <r>
    <x v="1"/>
    <x v="10"/>
    <x v="0"/>
    <n v="201"/>
    <s v="S3B"/>
    <n v="494.81"/>
    <n v="-3.36"/>
    <n v="0"/>
    <n v="0"/>
    <n v="0"/>
    <n v="491.45"/>
    <x v="5"/>
  </r>
  <r>
    <x v="1"/>
    <x v="10"/>
    <x v="0"/>
    <n v="201"/>
    <s v="S4A"/>
    <n v="1.54"/>
    <n v="-0.01"/>
    <n v="0"/>
    <n v="0"/>
    <n v="0"/>
    <n v="1.53"/>
    <x v="5"/>
  </r>
  <r>
    <x v="1"/>
    <x v="10"/>
    <x v="0"/>
    <n v="201"/>
    <s v="G1A"/>
    <n v="42397.55"/>
    <n v="-288.33999999999997"/>
    <n v="0"/>
    <n v="0"/>
    <n v="0"/>
    <n v="42109.21"/>
    <x v="0"/>
  </r>
  <r>
    <x v="1"/>
    <x v="10"/>
    <x v="0"/>
    <n v="201"/>
    <s v="G1D"/>
    <n v="72.94"/>
    <n v="-0.5"/>
    <n v="0"/>
    <n v="0"/>
    <n v="0"/>
    <n v="72.44"/>
    <x v="0"/>
  </r>
  <r>
    <x v="1"/>
    <x v="10"/>
    <x v="0"/>
    <n v="201"/>
    <s v="G1F"/>
    <n v="428.52"/>
    <n v="-2.92"/>
    <n v="0"/>
    <n v="0"/>
    <n v="0"/>
    <n v="425.6"/>
    <x v="0"/>
  </r>
  <r>
    <x v="1"/>
    <x v="10"/>
    <x v="0"/>
    <n v="201"/>
    <s v="G2A"/>
    <n v="44216.69"/>
    <n v="-22.1"/>
    <n v="0"/>
    <n v="0"/>
    <n v="0"/>
    <n v="44194.59"/>
    <x v="1"/>
  </r>
  <r>
    <x v="1"/>
    <x v="10"/>
    <x v="0"/>
    <n v="201"/>
    <s v="R1A"/>
    <n v="86456.37"/>
    <n v="-2229.7199999999998"/>
    <n v="0"/>
    <n v="0"/>
    <n v="0"/>
    <n v="84226.65"/>
    <x v="3"/>
  </r>
  <r>
    <x v="1"/>
    <x v="10"/>
    <x v="0"/>
    <n v="201"/>
    <s v="R2A"/>
    <n v="236.21"/>
    <n v="-6.1"/>
    <n v="0"/>
    <n v="0"/>
    <n v="0"/>
    <n v="230.11"/>
    <x v="4"/>
  </r>
  <r>
    <x v="1"/>
    <x v="10"/>
    <x v="1"/>
    <n v="201"/>
    <s v="G1A"/>
    <n v="7397212.1399999997"/>
    <n v="-50498.34"/>
    <n v="0"/>
    <n v="-0.38"/>
    <n v="0"/>
    <n v="7346713.4199999999"/>
    <x v="0"/>
  </r>
  <r>
    <x v="1"/>
    <x v="10"/>
    <x v="1"/>
    <n v="201"/>
    <s v="G1B"/>
    <n v="464.25"/>
    <n v="-3.14"/>
    <n v="0"/>
    <n v="0"/>
    <n v="0"/>
    <n v="461.11"/>
    <x v="0"/>
  </r>
  <r>
    <x v="1"/>
    <x v="10"/>
    <x v="1"/>
    <n v="201"/>
    <s v="G1C"/>
    <n v="17155.66"/>
    <n v="-116.75"/>
    <n v="0"/>
    <n v="0"/>
    <n v="0"/>
    <n v="17038.91"/>
    <x v="0"/>
  </r>
  <r>
    <x v="1"/>
    <x v="10"/>
    <x v="1"/>
    <n v="201"/>
    <s v="G1D"/>
    <n v="106048.88"/>
    <n v="-723.3"/>
    <n v="0"/>
    <n v="0"/>
    <n v="0"/>
    <n v="105325.58"/>
    <x v="0"/>
  </r>
  <r>
    <x v="1"/>
    <x v="10"/>
    <x v="1"/>
    <n v="201"/>
    <s v="G1F"/>
    <n v="692293.52"/>
    <n v="-4729.59"/>
    <n v="0"/>
    <n v="0"/>
    <n v="0"/>
    <n v="687563.93"/>
    <x v="0"/>
  </r>
  <r>
    <x v="1"/>
    <x v="10"/>
    <x v="1"/>
    <n v="201"/>
    <s v="G2A"/>
    <n v="10419143.85"/>
    <n v="-5155.4399999999996"/>
    <n v="0"/>
    <n v="-0.41"/>
    <n v="0"/>
    <n v="10413988"/>
    <x v="1"/>
  </r>
  <r>
    <x v="1"/>
    <x v="10"/>
    <x v="1"/>
    <n v="201"/>
    <s v="G2B"/>
    <n v="590064.87"/>
    <n v="-291.66000000000003"/>
    <n v="0"/>
    <n v="0"/>
    <n v="0"/>
    <n v="589773.21"/>
    <x v="1"/>
  </r>
  <r>
    <x v="1"/>
    <x v="10"/>
    <x v="1"/>
    <n v="201"/>
    <s v="G2D"/>
    <n v="354861.34"/>
    <n v="-176.4"/>
    <n v="0"/>
    <n v="0"/>
    <n v="0"/>
    <n v="354684.94"/>
    <x v="1"/>
  </r>
  <r>
    <x v="1"/>
    <x v="10"/>
    <x v="1"/>
    <n v="201"/>
    <s v="G3"/>
    <n v="19398766.07"/>
    <n v="-9580.2900000000009"/>
    <n v="0"/>
    <n v="0"/>
    <n v="0"/>
    <n v="19389185.780000001"/>
    <x v="2"/>
  </r>
  <r>
    <x v="1"/>
    <x v="10"/>
    <x v="1"/>
    <n v="201"/>
    <s v="R1A"/>
    <n v="24937547.100000001"/>
    <n v="-640919.42000000004"/>
    <n v="0"/>
    <n v="-0.06"/>
    <n v="0"/>
    <n v="24296627.620000001"/>
    <x v="3"/>
  </r>
  <r>
    <x v="1"/>
    <x v="10"/>
    <x v="1"/>
    <n v="201"/>
    <s v="R2A"/>
    <n v="3943641.72"/>
    <n v="-101279.46"/>
    <n v="0"/>
    <n v="0"/>
    <n v="0"/>
    <n v="3842362.26"/>
    <x v="4"/>
  </r>
  <r>
    <x v="1"/>
    <x v="10"/>
    <x v="1"/>
    <n v="201"/>
    <s v="R4"/>
    <n v="51927.15"/>
    <n v="-1295.3499999999999"/>
    <n v="0"/>
    <n v="0"/>
    <n v="0"/>
    <n v="50631.8"/>
    <x v="3"/>
  </r>
  <r>
    <x v="1"/>
    <x v="10"/>
    <x v="1"/>
    <n v="201"/>
    <s v="S1A"/>
    <n v="170237.36"/>
    <n v="-1157.95"/>
    <n v="0"/>
    <n v="0"/>
    <n v="0"/>
    <n v="169079.41"/>
    <x v="5"/>
  </r>
  <r>
    <x v="1"/>
    <x v="10"/>
    <x v="1"/>
    <n v="201"/>
    <s v="S2"/>
    <n v="14584.67"/>
    <n v="-99.18"/>
    <n v="0"/>
    <n v="0"/>
    <n v="0"/>
    <n v="14485.49"/>
    <x v="5"/>
  </r>
  <r>
    <x v="1"/>
    <x v="10"/>
    <x v="1"/>
    <n v="201"/>
    <s v="S3A"/>
    <n v="406.31"/>
    <n v="-2.76"/>
    <n v="0"/>
    <n v="0"/>
    <n v="0"/>
    <n v="403.55"/>
    <x v="5"/>
  </r>
  <r>
    <x v="1"/>
    <x v="10"/>
    <x v="1"/>
    <n v="201"/>
    <s v="S3B"/>
    <n v="1491.81"/>
    <n v="-10.14"/>
    <n v="0"/>
    <n v="0"/>
    <n v="0"/>
    <n v="1481.67"/>
    <x v="5"/>
  </r>
  <r>
    <x v="1"/>
    <x v="10"/>
    <x v="1"/>
    <n v="201"/>
    <s v="S4A"/>
    <n v="108242.87"/>
    <n v="-733.38"/>
    <n v="0"/>
    <n v="0"/>
    <n v="0"/>
    <n v="107509.49"/>
    <x v="5"/>
  </r>
  <r>
    <x v="1"/>
    <x v="10"/>
    <x v="1"/>
    <n v="201"/>
    <s v="S5"/>
    <n v="146224.59"/>
    <n v="-972.42"/>
    <n v="0"/>
    <n v="0"/>
    <n v="0"/>
    <n v="145252.17000000001"/>
    <x v="5"/>
  </r>
  <r>
    <x v="1"/>
    <x v="10"/>
    <x v="1"/>
    <n v="201"/>
    <s v="S6A"/>
    <n v="28.89"/>
    <n v="-0.19"/>
    <n v="0"/>
    <n v="0"/>
    <n v="0"/>
    <n v="28.7"/>
    <x v="5"/>
  </r>
  <r>
    <x v="1"/>
    <x v="10"/>
    <x v="1"/>
    <n v="201"/>
    <s v="G1A"/>
    <n v="415546.04"/>
    <n v="-2800.45"/>
    <n v="0"/>
    <n v="0"/>
    <n v="0"/>
    <n v="412745.59"/>
    <x v="0"/>
  </r>
  <r>
    <x v="1"/>
    <x v="10"/>
    <x v="1"/>
    <n v="201"/>
    <s v="G1C"/>
    <n v="5098.08"/>
    <n v="-34.590000000000003"/>
    <n v="0"/>
    <n v="0"/>
    <n v="0"/>
    <n v="5063.49"/>
    <x v="0"/>
  </r>
  <r>
    <x v="1"/>
    <x v="10"/>
    <x v="1"/>
    <n v="201"/>
    <s v="G1D"/>
    <n v="2617.69"/>
    <n v="-16.68"/>
    <n v="0"/>
    <n v="0"/>
    <n v="0"/>
    <n v="2601.0100000000002"/>
    <x v="0"/>
  </r>
  <r>
    <x v="1"/>
    <x v="10"/>
    <x v="1"/>
    <n v="201"/>
    <s v="G1F"/>
    <n v="33314.68"/>
    <n v="-226.63"/>
    <n v="0"/>
    <n v="0"/>
    <n v="0"/>
    <n v="33088.050000000003"/>
    <x v="0"/>
  </r>
  <r>
    <x v="1"/>
    <x v="10"/>
    <x v="1"/>
    <n v="201"/>
    <s v="G2A"/>
    <n v="622644.03"/>
    <n v="-311.04000000000002"/>
    <n v="0"/>
    <n v="0"/>
    <n v="0"/>
    <n v="622332.99"/>
    <x v="1"/>
  </r>
  <r>
    <x v="1"/>
    <x v="10"/>
    <x v="1"/>
    <n v="201"/>
    <s v="G2B"/>
    <n v="34394.14"/>
    <n v="-17.2"/>
    <n v="0"/>
    <n v="0"/>
    <n v="0"/>
    <n v="34376.94"/>
    <x v="1"/>
  </r>
  <r>
    <x v="1"/>
    <x v="10"/>
    <x v="1"/>
    <n v="201"/>
    <s v="G2D"/>
    <n v="10701.66"/>
    <n v="-4.92"/>
    <n v="0"/>
    <n v="0"/>
    <n v="0"/>
    <n v="10696.74"/>
    <x v="1"/>
  </r>
  <r>
    <x v="1"/>
    <x v="10"/>
    <x v="1"/>
    <n v="201"/>
    <s v="G3"/>
    <n v="900574.26"/>
    <n v="-449.26"/>
    <n v="0"/>
    <n v="0"/>
    <n v="0"/>
    <n v="900125"/>
    <x v="2"/>
  </r>
  <r>
    <x v="1"/>
    <x v="10"/>
    <x v="1"/>
    <n v="201"/>
    <s v="R1A"/>
    <n v="1390662.64"/>
    <n v="-35882.99"/>
    <n v="0"/>
    <n v="0"/>
    <n v="0"/>
    <n v="1354779.65"/>
    <x v="3"/>
  </r>
  <r>
    <x v="1"/>
    <x v="10"/>
    <x v="1"/>
    <n v="201"/>
    <s v="R2A"/>
    <n v="221981.94"/>
    <n v="-5729.23"/>
    <n v="0"/>
    <n v="0"/>
    <n v="0"/>
    <n v="216252.71"/>
    <x v="4"/>
  </r>
  <r>
    <x v="1"/>
    <x v="10"/>
    <x v="1"/>
    <n v="201"/>
    <s v="R4"/>
    <n v="2035.16"/>
    <n v="-52.51"/>
    <n v="0"/>
    <n v="0"/>
    <n v="0"/>
    <n v="1982.65"/>
    <x v="3"/>
  </r>
  <r>
    <x v="1"/>
    <x v="10"/>
    <x v="1"/>
    <n v="201"/>
    <s v="S5"/>
    <n v="55266.21"/>
    <n v="-458.71"/>
    <n v="0"/>
    <n v="0"/>
    <n v="0"/>
    <n v="54807.5"/>
    <x v="5"/>
  </r>
  <r>
    <x v="1"/>
    <x v="11"/>
    <x v="0"/>
    <n v="201"/>
    <s v="G1A"/>
    <n v="133158.97"/>
    <n v="-1105.03"/>
    <n v="0"/>
    <n v="0"/>
    <n v="0"/>
    <n v="132053.94"/>
    <x v="0"/>
  </r>
  <r>
    <x v="1"/>
    <x v="11"/>
    <x v="0"/>
    <n v="201"/>
    <s v="G1B"/>
    <n v="108.52"/>
    <n v="-0.91"/>
    <n v="0"/>
    <n v="0"/>
    <n v="0"/>
    <n v="107.61"/>
    <x v="0"/>
  </r>
  <r>
    <x v="1"/>
    <x v="11"/>
    <x v="0"/>
    <n v="201"/>
    <s v="G1D"/>
    <n v="474.98"/>
    <n v="-3.94"/>
    <n v="0"/>
    <n v="0"/>
    <n v="0"/>
    <n v="471.04"/>
    <x v="0"/>
  </r>
  <r>
    <x v="1"/>
    <x v="11"/>
    <x v="0"/>
    <n v="201"/>
    <s v="G1F"/>
    <n v="2642.14"/>
    <n v="-21.92"/>
    <n v="0"/>
    <n v="0"/>
    <n v="0"/>
    <n v="2620.2199999999998"/>
    <x v="0"/>
  </r>
  <r>
    <x v="1"/>
    <x v="11"/>
    <x v="0"/>
    <n v="201"/>
    <s v="G2A"/>
    <n v="101035.48"/>
    <n v="-40.43"/>
    <n v="0"/>
    <n v="0"/>
    <n v="0"/>
    <n v="100995.05"/>
    <x v="1"/>
  </r>
  <r>
    <x v="1"/>
    <x v="11"/>
    <x v="0"/>
    <n v="201"/>
    <s v="G2B"/>
    <n v="1.27"/>
    <n v="0"/>
    <n v="0"/>
    <n v="0"/>
    <n v="0"/>
    <n v="1.27"/>
    <x v="1"/>
  </r>
  <r>
    <x v="1"/>
    <x v="11"/>
    <x v="0"/>
    <n v="201"/>
    <s v="G3"/>
    <n v="86111.12"/>
    <n v="-34.450000000000003"/>
    <n v="0"/>
    <n v="0"/>
    <n v="0"/>
    <n v="86076.67"/>
    <x v="2"/>
  </r>
  <r>
    <x v="1"/>
    <x v="11"/>
    <x v="0"/>
    <n v="201"/>
    <s v="R1A"/>
    <n v="641636.53"/>
    <n v="-11035.66"/>
    <n v="0"/>
    <n v="0"/>
    <n v="0"/>
    <n v="630600.87"/>
    <x v="3"/>
  </r>
  <r>
    <x v="1"/>
    <x v="11"/>
    <x v="0"/>
    <n v="201"/>
    <s v="R2A"/>
    <n v="9581.81"/>
    <n v="-164.76"/>
    <n v="0"/>
    <n v="0"/>
    <n v="0"/>
    <n v="9417.0499999999993"/>
    <x v="4"/>
  </r>
  <r>
    <x v="1"/>
    <x v="11"/>
    <x v="0"/>
    <n v="201"/>
    <s v="S1A"/>
    <n v="1336.22"/>
    <n v="-11.09"/>
    <n v="0"/>
    <n v="0"/>
    <n v="0"/>
    <n v="1325.13"/>
    <x v="5"/>
  </r>
  <r>
    <x v="1"/>
    <x v="11"/>
    <x v="0"/>
    <n v="201"/>
    <s v="S3B"/>
    <n v="563.95000000000005"/>
    <n v="-4.67"/>
    <n v="0"/>
    <n v="0"/>
    <n v="0"/>
    <n v="559.28"/>
    <x v="5"/>
  </r>
  <r>
    <x v="1"/>
    <x v="11"/>
    <x v="0"/>
    <n v="201"/>
    <s v="S4A"/>
    <n v="1.72"/>
    <n v="-0.01"/>
    <n v="0"/>
    <n v="0"/>
    <n v="0"/>
    <n v="1.71"/>
    <x v="5"/>
  </r>
  <r>
    <x v="1"/>
    <x v="11"/>
    <x v="0"/>
    <n v="201"/>
    <s v="R1A"/>
    <n v="132.31"/>
    <n v="-2.2599999999999998"/>
    <n v="0"/>
    <n v="0"/>
    <n v="0"/>
    <n v="130.05000000000001"/>
    <x v="3"/>
  </r>
  <r>
    <x v="1"/>
    <x v="11"/>
    <x v="1"/>
    <n v="201"/>
    <s v="G1A"/>
    <n v="7493164.2300000004"/>
    <n v="-62191.4"/>
    <n v="0"/>
    <n v="0"/>
    <n v="0"/>
    <n v="7430972.8300000001"/>
    <x v="0"/>
  </r>
  <r>
    <x v="1"/>
    <x v="11"/>
    <x v="1"/>
    <n v="201"/>
    <s v="G1B"/>
    <n v="511.21"/>
    <n v="-4.24"/>
    <n v="0"/>
    <n v="0"/>
    <n v="0"/>
    <n v="506.97"/>
    <x v="0"/>
  </r>
  <r>
    <x v="1"/>
    <x v="11"/>
    <x v="1"/>
    <n v="201"/>
    <s v="G1C"/>
    <n v="17020"/>
    <n v="-141.09"/>
    <n v="0"/>
    <n v="0"/>
    <n v="0"/>
    <n v="16878.91"/>
    <x v="0"/>
  </r>
  <r>
    <x v="1"/>
    <x v="11"/>
    <x v="1"/>
    <n v="201"/>
    <s v="G1D"/>
    <n v="135803.98000000001"/>
    <n v="-1127.06"/>
    <n v="0"/>
    <n v="0"/>
    <n v="0"/>
    <n v="134676.92000000001"/>
    <x v="0"/>
  </r>
  <r>
    <x v="1"/>
    <x v="11"/>
    <x v="1"/>
    <n v="201"/>
    <s v="G1F"/>
    <n v="763552.81"/>
    <n v="-6335.93"/>
    <n v="0"/>
    <n v="0"/>
    <n v="0"/>
    <n v="757216.88"/>
    <x v="0"/>
  </r>
  <r>
    <x v="1"/>
    <x v="11"/>
    <x v="1"/>
    <n v="201"/>
    <s v="G2A"/>
    <n v="10006506.59"/>
    <n v="-4002.49"/>
    <n v="0"/>
    <n v="0"/>
    <n v="0"/>
    <n v="10002504.1"/>
    <x v="1"/>
  </r>
  <r>
    <x v="1"/>
    <x v="11"/>
    <x v="1"/>
    <n v="201"/>
    <s v="G2B"/>
    <n v="692520.72"/>
    <n v="-277.02"/>
    <n v="0"/>
    <n v="0"/>
    <n v="0"/>
    <n v="692243.7"/>
    <x v="1"/>
  </r>
  <r>
    <x v="1"/>
    <x v="11"/>
    <x v="1"/>
    <n v="201"/>
    <s v="G2D"/>
    <n v="347614.8"/>
    <n v="-138.97"/>
    <n v="0"/>
    <n v="0"/>
    <n v="0"/>
    <n v="347475.83"/>
    <x v="1"/>
  </r>
  <r>
    <x v="1"/>
    <x v="11"/>
    <x v="1"/>
    <n v="201"/>
    <s v="G3"/>
    <n v="19019896.129999999"/>
    <n v="-7608.03"/>
    <n v="0"/>
    <n v="0"/>
    <n v="0"/>
    <n v="19012288.100000001"/>
    <x v="2"/>
  </r>
  <r>
    <x v="1"/>
    <x v="11"/>
    <x v="1"/>
    <n v="201"/>
    <s v="R1A"/>
    <n v="26827616.16"/>
    <n v="-461441.13"/>
    <n v="0"/>
    <n v="0"/>
    <n v="0"/>
    <n v="26366175.030000001"/>
    <x v="3"/>
  </r>
  <r>
    <x v="1"/>
    <x v="11"/>
    <x v="1"/>
    <n v="201"/>
    <s v="R2A"/>
    <n v="4607542.79"/>
    <n v="-79248.149999999994"/>
    <n v="0"/>
    <n v="0"/>
    <n v="0"/>
    <n v="4528294.6399999997"/>
    <x v="4"/>
  </r>
  <r>
    <x v="1"/>
    <x v="11"/>
    <x v="1"/>
    <n v="201"/>
    <s v="R4"/>
    <n v="63145.24"/>
    <n v="-1086.1600000000001"/>
    <n v="0"/>
    <n v="0"/>
    <n v="0"/>
    <n v="62059.08"/>
    <x v="3"/>
  </r>
  <r>
    <x v="1"/>
    <x v="11"/>
    <x v="1"/>
    <n v="201"/>
    <s v="S1A"/>
    <n v="194047.63"/>
    <n v="-1610.6"/>
    <n v="0"/>
    <n v="0"/>
    <n v="0"/>
    <n v="192437.03"/>
    <x v="5"/>
  </r>
  <r>
    <x v="1"/>
    <x v="11"/>
    <x v="1"/>
    <n v="201"/>
    <s v="S2"/>
    <n v="16615.02"/>
    <n v="-137.91999999999999"/>
    <n v="0"/>
    <n v="0"/>
    <n v="0"/>
    <n v="16477.099999999999"/>
    <x v="5"/>
  </r>
  <r>
    <x v="1"/>
    <x v="11"/>
    <x v="1"/>
    <n v="201"/>
    <s v="S3A"/>
    <n v="430.88"/>
    <n v="-3.58"/>
    <n v="0"/>
    <n v="0"/>
    <n v="0"/>
    <n v="427.3"/>
    <x v="5"/>
  </r>
  <r>
    <x v="1"/>
    <x v="11"/>
    <x v="1"/>
    <n v="201"/>
    <s v="S3B"/>
    <n v="1687.66"/>
    <n v="-14.01"/>
    <n v="0"/>
    <n v="0"/>
    <n v="0"/>
    <n v="1673.65"/>
    <x v="5"/>
  </r>
  <r>
    <x v="1"/>
    <x v="11"/>
    <x v="1"/>
    <n v="201"/>
    <s v="S4A"/>
    <n v="121164.96"/>
    <n v="-1005.98"/>
    <n v="0"/>
    <n v="0"/>
    <n v="0"/>
    <n v="120158.98"/>
    <x v="5"/>
  </r>
  <r>
    <x v="1"/>
    <x v="11"/>
    <x v="1"/>
    <n v="201"/>
    <s v="S5"/>
    <n v="195250.79"/>
    <n v="-1620.56"/>
    <n v="0"/>
    <n v="0"/>
    <n v="0"/>
    <n v="193630.23"/>
    <x v="5"/>
  </r>
  <r>
    <x v="1"/>
    <x v="11"/>
    <x v="1"/>
    <n v="201"/>
    <s v="S6A"/>
    <n v="33.049999999999997"/>
    <n v="-0.27"/>
    <n v="0"/>
    <n v="0"/>
    <n v="0"/>
    <n v="32.78"/>
    <x v="5"/>
  </r>
  <r>
    <x v="1"/>
    <x v="11"/>
    <x v="1"/>
    <n v="201"/>
    <s v="G1A"/>
    <n v="391003.44"/>
    <n v="-3245.13"/>
    <n v="0"/>
    <n v="0"/>
    <n v="0"/>
    <n v="387758.31"/>
    <x v="0"/>
  </r>
  <r>
    <x v="1"/>
    <x v="11"/>
    <x v="1"/>
    <n v="201"/>
    <s v="G1C"/>
    <n v="5050.07"/>
    <n v="-42.07"/>
    <n v="0"/>
    <n v="0"/>
    <n v="0"/>
    <n v="5008"/>
    <x v="0"/>
  </r>
  <r>
    <x v="1"/>
    <x v="11"/>
    <x v="1"/>
    <n v="201"/>
    <s v="G1D"/>
    <n v="1417.59"/>
    <n v="-11.77"/>
    <n v="0"/>
    <n v="0"/>
    <n v="0"/>
    <n v="1405.82"/>
    <x v="0"/>
  </r>
  <r>
    <x v="1"/>
    <x v="11"/>
    <x v="1"/>
    <n v="201"/>
    <s v="G1F"/>
    <n v="25715.01"/>
    <n v="-213.44"/>
    <n v="0"/>
    <n v="0"/>
    <n v="0"/>
    <n v="25501.57"/>
    <x v="0"/>
  </r>
  <r>
    <x v="1"/>
    <x v="11"/>
    <x v="1"/>
    <n v="201"/>
    <s v="G2A"/>
    <n v="544701.9"/>
    <n v="-217.89"/>
    <n v="0"/>
    <n v="0"/>
    <n v="0"/>
    <n v="544484.01"/>
    <x v="1"/>
  </r>
  <r>
    <x v="1"/>
    <x v="11"/>
    <x v="1"/>
    <n v="201"/>
    <s v="G2B"/>
    <n v="29780.43"/>
    <n v="-11.91"/>
    <n v="0"/>
    <n v="0"/>
    <n v="0"/>
    <n v="29768.52"/>
    <x v="1"/>
  </r>
  <r>
    <x v="1"/>
    <x v="11"/>
    <x v="1"/>
    <n v="201"/>
    <s v="G2D"/>
    <n v="22561.73"/>
    <n v="-9.0299999999999994"/>
    <n v="0"/>
    <n v="0"/>
    <n v="0"/>
    <n v="22552.7"/>
    <x v="1"/>
  </r>
  <r>
    <x v="1"/>
    <x v="11"/>
    <x v="1"/>
    <n v="201"/>
    <s v="G3"/>
    <n v="1090249.08"/>
    <n v="-436.11"/>
    <n v="0"/>
    <n v="0"/>
    <n v="0"/>
    <n v="1089812.97"/>
    <x v="2"/>
  </r>
  <r>
    <x v="1"/>
    <x v="11"/>
    <x v="1"/>
    <n v="201"/>
    <s v="R1A"/>
    <n v="964711.52"/>
    <n v="-16592.86"/>
    <n v="0"/>
    <n v="0"/>
    <n v="0"/>
    <n v="948118.66"/>
    <x v="3"/>
  </r>
  <r>
    <x v="1"/>
    <x v="11"/>
    <x v="1"/>
    <n v="201"/>
    <s v="R2A"/>
    <n v="184983.43"/>
    <n v="-3181.81"/>
    <n v="0"/>
    <n v="0"/>
    <n v="0"/>
    <n v="181801.62"/>
    <x v="4"/>
  </r>
  <r>
    <x v="1"/>
    <x v="11"/>
    <x v="1"/>
    <n v="201"/>
    <s v="R4"/>
    <n v="1054.45"/>
    <n v="-18.13"/>
    <n v="0"/>
    <n v="0"/>
    <n v="0"/>
    <n v="1036.32"/>
    <x v="3"/>
  </r>
  <r>
    <x v="1"/>
    <x v="0"/>
    <x v="0"/>
    <n v="201"/>
    <s v="G1A"/>
    <n v="142120.79999999999"/>
    <n v="-1179.51"/>
    <n v="0"/>
    <n v="0"/>
    <n v="0"/>
    <n v="140941.29"/>
    <x v="0"/>
  </r>
  <r>
    <x v="1"/>
    <x v="0"/>
    <x v="0"/>
    <n v="201"/>
    <s v="G1B"/>
    <n v="129.22"/>
    <n v="-1.0900000000000001"/>
    <n v="0"/>
    <n v="0"/>
    <n v="0"/>
    <n v="128.13"/>
    <x v="0"/>
  </r>
  <r>
    <x v="1"/>
    <x v="0"/>
    <x v="0"/>
    <n v="201"/>
    <s v="G1D"/>
    <n v="485.36"/>
    <n v="-4.03"/>
    <n v="0"/>
    <n v="0"/>
    <n v="0"/>
    <n v="481.33"/>
    <x v="0"/>
  </r>
  <r>
    <x v="1"/>
    <x v="0"/>
    <x v="0"/>
    <n v="201"/>
    <s v="G1F"/>
    <n v="2352.12"/>
    <n v="-19.54"/>
    <n v="0"/>
    <n v="0"/>
    <n v="0"/>
    <n v="2332.58"/>
    <x v="0"/>
  </r>
  <r>
    <x v="1"/>
    <x v="0"/>
    <x v="0"/>
    <n v="201"/>
    <s v="G2A"/>
    <n v="100923.58"/>
    <n v="-40.380000000000003"/>
    <n v="0"/>
    <n v="0"/>
    <n v="0"/>
    <n v="100883.2"/>
    <x v="1"/>
  </r>
  <r>
    <x v="1"/>
    <x v="0"/>
    <x v="0"/>
    <n v="201"/>
    <s v="G2B"/>
    <n v="1.54"/>
    <n v="0"/>
    <n v="0"/>
    <n v="0"/>
    <n v="0"/>
    <n v="1.54"/>
    <x v="1"/>
  </r>
  <r>
    <x v="1"/>
    <x v="0"/>
    <x v="0"/>
    <n v="201"/>
    <s v="G3"/>
    <n v="92121.17"/>
    <n v="-36.85"/>
    <n v="0"/>
    <n v="0"/>
    <n v="0"/>
    <n v="92084.32"/>
    <x v="2"/>
  </r>
  <r>
    <x v="1"/>
    <x v="0"/>
    <x v="0"/>
    <n v="201"/>
    <s v="R1A"/>
    <n v="715061"/>
    <n v="-12298.9"/>
    <n v="0"/>
    <n v="0"/>
    <n v="0"/>
    <n v="702762.1"/>
    <x v="3"/>
  </r>
  <r>
    <x v="1"/>
    <x v="0"/>
    <x v="0"/>
    <n v="201"/>
    <s v="R2A"/>
    <n v="10711.51"/>
    <n v="-184.26"/>
    <n v="0"/>
    <n v="0"/>
    <n v="0"/>
    <n v="10527.25"/>
    <x v="4"/>
  </r>
  <r>
    <x v="1"/>
    <x v="0"/>
    <x v="0"/>
    <n v="201"/>
    <s v="S1A"/>
    <n v="1563.23"/>
    <n v="-12.97"/>
    <n v="0"/>
    <n v="0"/>
    <n v="0"/>
    <n v="1550.26"/>
    <x v="5"/>
  </r>
  <r>
    <x v="1"/>
    <x v="0"/>
    <x v="0"/>
    <n v="201"/>
    <s v="S3B"/>
    <n v="659.63"/>
    <n v="-5.48"/>
    <n v="0"/>
    <n v="0"/>
    <n v="0"/>
    <n v="654.15"/>
    <x v="5"/>
  </r>
  <r>
    <x v="1"/>
    <x v="0"/>
    <x v="0"/>
    <n v="201"/>
    <s v="S4A"/>
    <n v="1.99"/>
    <n v="-0.02"/>
    <n v="0"/>
    <n v="0"/>
    <n v="0"/>
    <n v="1.97"/>
    <x v="5"/>
  </r>
  <r>
    <x v="1"/>
    <x v="0"/>
    <x v="0"/>
    <n v="201"/>
    <s v="G1A"/>
    <n v="4.3499999999999996"/>
    <n v="-0.04"/>
    <n v="0"/>
    <n v="0"/>
    <n v="0"/>
    <n v="4.3099999999999996"/>
    <x v="0"/>
  </r>
  <r>
    <x v="1"/>
    <x v="0"/>
    <x v="0"/>
    <n v="201"/>
    <s v="G2A"/>
    <n v="177.38"/>
    <n v="-7.0000000000000007E-2"/>
    <n v="0"/>
    <n v="0"/>
    <n v="0"/>
    <n v="177.31"/>
    <x v="1"/>
  </r>
  <r>
    <x v="1"/>
    <x v="0"/>
    <x v="0"/>
    <n v="201"/>
    <s v="R1A"/>
    <n v="435.02"/>
    <n v="-7.48"/>
    <n v="0"/>
    <n v="0"/>
    <n v="0"/>
    <n v="427.54"/>
    <x v="3"/>
  </r>
  <r>
    <x v="1"/>
    <x v="0"/>
    <x v="1"/>
    <n v="201"/>
    <s v="G1A"/>
    <n v="8878169.6199999992"/>
    <n v="-73700.960000000006"/>
    <n v="0"/>
    <n v="0"/>
    <n v="0"/>
    <n v="8804468.6600000001"/>
    <x v="0"/>
  </r>
  <r>
    <x v="1"/>
    <x v="0"/>
    <x v="1"/>
    <n v="201"/>
    <s v="G1B"/>
    <n v="594.69000000000005"/>
    <n v="-4.9400000000000004"/>
    <n v="0"/>
    <n v="0"/>
    <n v="0"/>
    <n v="589.75"/>
    <x v="0"/>
  </r>
  <r>
    <x v="1"/>
    <x v="0"/>
    <x v="1"/>
    <n v="201"/>
    <s v="G1C"/>
    <n v="17938.73"/>
    <n v="-148.69999999999999"/>
    <n v="0"/>
    <n v="0"/>
    <n v="0"/>
    <n v="17790.03"/>
    <x v="0"/>
  </r>
  <r>
    <x v="1"/>
    <x v="0"/>
    <x v="1"/>
    <n v="201"/>
    <s v="G1D"/>
    <n v="191427.02"/>
    <n v="-1588.83"/>
    <n v="0"/>
    <n v="0"/>
    <n v="0"/>
    <n v="189838.19"/>
    <x v="0"/>
  </r>
  <r>
    <x v="1"/>
    <x v="0"/>
    <x v="1"/>
    <n v="201"/>
    <s v="G1F"/>
    <n v="979328.28"/>
    <n v="-8127.54"/>
    <n v="0"/>
    <n v="0"/>
    <n v="0"/>
    <n v="971200.74"/>
    <x v="0"/>
  </r>
  <r>
    <x v="1"/>
    <x v="0"/>
    <x v="1"/>
    <n v="201"/>
    <s v="G2A"/>
    <n v="11040249.9"/>
    <n v="-4412.22"/>
    <n v="0"/>
    <n v="0"/>
    <n v="0"/>
    <n v="11035837.68"/>
    <x v="1"/>
  </r>
  <r>
    <x v="1"/>
    <x v="0"/>
    <x v="1"/>
    <n v="201"/>
    <s v="G2B"/>
    <n v="846707.92"/>
    <n v="-338.63"/>
    <n v="0"/>
    <n v="0"/>
    <n v="0"/>
    <n v="846369.29"/>
    <x v="1"/>
  </r>
  <r>
    <x v="1"/>
    <x v="0"/>
    <x v="1"/>
    <n v="201"/>
    <s v="G2D"/>
    <n v="415307.51"/>
    <n v="-166.09"/>
    <n v="0"/>
    <n v="0"/>
    <n v="0"/>
    <n v="415141.42"/>
    <x v="1"/>
  </r>
  <r>
    <x v="1"/>
    <x v="0"/>
    <x v="1"/>
    <n v="201"/>
    <s v="G3"/>
    <n v="19858285.550000001"/>
    <n v="-7932.02"/>
    <n v="0"/>
    <n v="-0.04"/>
    <n v="0"/>
    <n v="19850353.489999998"/>
    <x v="2"/>
  </r>
  <r>
    <x v="1"/>
    <x v="0"/>
    <x v="1"/>
    <n v="201"/>
    <s v="R1A"/>
    <n v="33544082.82"/>
    <n v="-576999.21"/>
    <n v="0"/>
    <n v="-0.01"/>
    <n v="0"/>
    <n v="32967083.600000001"/>
    <x v="3"/>
  </r>
  <r>
    <x v="1"/>
    <x v="0"/>
    <x v="1"/>
    <n v="201"/>
    <s v="R2A"/>
    <n v="5919741.25"/>
    <n v="-101819.71"/>
    <n v="0"/>
    <n v="0"/>
    <n v="0"/>
    <n v="5817921.54"/>
    <x v="4"/>
  </r>
  <r>
    <x v="1"/>
    <x v="0"/>
    <x v="1"/>
    <n v="201"/>
    <s v="R4"/>
    <n v="97362.38"/>
    <n v="-1674.63"/>
    <n v="0"/>
    <n v="0"/>
    <n v="0"/>
    <n v="95687.75"/>
    <x v="3"/>
  </r>
  <r>
    <x v="1"/>
    <x v="0"/>
    <x v="1"/>
    <n v="201"/>
    <s v="S1A"/>
    <n v="259663.62"/>
    <n v="-2155.34"/>
    <n v="0"/>
    <n v="0"/>
    <n v="0"/>
    <n v="257508.28"/>
    <x v="5"/>
  </r>
  <r>
    <x v="1"/>
    <x v="0"/>
    <x v="1"/>
    <n v="201"/>
    <s v="S2"/>
    <n v="20450.2"/>
    <n v="-169.73"/>
    <n v="0"/>
    <n v="0"/>
    <n v="0"/>
    <n v="20280.47"/>
    <x v="5"/>
  </r>
  <r>
    <x v="1"/>
    <x v="0"/>
    <x v="1"/>
    <n v="201"/>
    <s v="S3A"/>
    <n v="508.09"/>
    <n v="-4.21"/>
    <n v="0"/>
    <n v="0"/>
    <n v="0"/>
    <n v="503.88"/>
    <x v="5"/>
  </r>
  <r>
    <x v="1"/>
    <x v="0"/>
    <x v="1"/>
    <n v="201"/>
    <s v="S3B"/>
    <n v="1974.51"/>
    <n v="-16.39"/>
    <n v="0"/>
    <n v="0"/>
    <n v="0"/>
    <n v="1958.12"/>
    <x v="5"/>
  </r>
  <r>
    <x v="1"/>
    <x v="0"/>
    <x v="1"/>
    <n v="201"/>
    <s v="S4A"/>
    <n v="153221.91"/>
    <n v="-1271.83"/>
    <n v="0"/>
    <n v="0"/>
    <n v="0"/>
    <n v="151950.07999999999"/>
    <x v="5"/>
  </r>
  <r>
    <x v="1"/>
    <x v="0"/>
    <x v="1"/>
    <n v="201"/>
    <s v="S5"/>
    <n v="1042976.26"/>
    <n v="-9689.18"/>
    <n v="0"/>
    <n v="0"/>
    <n v="0"/>
    <n v="1033287.08"/>
    <x v="5"/>
  </r>
  <r>
    <x v="1"/>
    <x v="0"/>
    <x v="1"/>
    <n v="201"/>
    <s v="S6A"/>
    <n v="38.409999999999997"/>
    <n v="-0.32"/>
    <n v="0"/>
    <n v="0"/>
    <n v="0"/>
    <n v="38.090000000000003"/>
    <x v="5"/>
  </r>
  <r>
    <x v="1"/>
    <x v="0"/>
    <x v="1"/>
    <n v="201"/>
    <s v="G1A"/>
    <n v="384812.31"/>
    <n v="-3193.98"/>
    <n v="0"/>
    <n v="0"/>
    <n v="0"/>
    <n v="381618.33"/>
    <x v="0"/>
  </r>
  <r>
    <x v="1"/>
    <x v="0"/>
    <x v="1"/>
    <n v="201"/>
    <s v="G1C"/>
    <n v="5136.57"/>
    <n v="-42.75"/>
    <n v="0"/>
    <n v="0"/>
    <n v="0"/>
    <n v="5093.82"/>
    <x v="0"/>
  </r>
  <r>
    <x v="1"/>
    <x v="0"/>
    <x v="1"/>
    <n v="201"/>
    <s v="G1D"/>
    <n v="2817.43"/>
    <n v="-23.39"/>
    <n v="0"/>
    <n v="0"/>
    <n v="0"/>
    <n v="2794.04"/>
    <x v="0"/>
  </r>
  <r>
    <x v="1"/>
    <x v="0"/>
    <x v="1"/>
    <n v="201"/>
    <s v="G1F"/>
    <n v="32034.58"/>
    <n v="-265.87"/>
    <n v="0"/>
    <n v="0"/>
    <n v="0"/>
    <n v="31768.71"/>
    <x v="0"/>
  </r>
  <r>
    <x v="1"/>
    <x v="0"/>
    <x v="1"/>
    <n v="201"/>
    <s v="G2A"/>
    <n v="447320.45"/>
    <n v="-178.9"/>
    <n v="0"/>
    <n v="0"/>
    <n v="0"/>
    <n v="447141.55"/>
    <x v="1"/>
  </r>
  <r>
    <x v="1"/>
    <x v="0"/>
    <x v="1"/>
    <n v="201"/>
    <s v="G2B"/>
    <n v="18147.259999999998"/>
    <n v="-7.26"/>
    <n v="0"/>
    <n v="0"/>
    <n v="0"/>
    <n v="18140"/>
    <x v="1"/>
  </r>
  <r>
    <x v="1"/>
    <x v="0"/>
    <x v="1"/>
    <n v="201"/>
    <s v="G2D"/>
    <n v="5885.49"/>
    <n v="-2.35"/>
    <n v="0"/>
    <n v="0"/>
    <n v="0"/>
    <n v="5883.14"/>
    <x v="1"/>
  </r>
  <r>
    <x v="1"/>
    <x v="0"/>
    <x v="1"/>
    <n v="201"/>
    <s v="G3"/>
    <n v="999000.46"/>
    <n v="-399.61"/>
    <n v="0"/>
    <n v="0"/>
    <n v="0"/>
    <n v="998600.85"/>
    <x v="2"/>
  </r>
  <r>
    <x v="1"/>
    <x v="0"/>
    <x v="1"/>
    <n v="201"/>
    <s v="R1A"/>
    <n v="1318434.55"/>
    <n v="-22676.49"/>
    <n v="0"/>
    <n v="0"/>
    <n v="0"/>
    <n v="1295758.06"/>
    <x v="3"/>
  </r>
  <r>
    <x v="1"/>
    <x v="0"/>
    <x v="1"/>
    <n v="201"/>
    <s v="R2A"/>
    <n v="137802.29"/>
    <n v="-2370.29"/>
    <n v="0"/>
    <n v="0"/>
    <n v="0"/>
    <n v="135432"/>
    <x v="4"/>
  </r>
  <r>
    <x v="1"/>
    <x v="0"/>
    <x v="1"/>
    <n v="201"/>
    <s v="R4"/>
    <n v="753.91"/>
    <n v="-12.96"/>
    <n v="0"/>
    <n v="0"/>
    <n v="0"/>
    <n v="740.95"/>
    <x v="3"/>
  </r>
  <r>
    <x v="2"/>
    <x v="12"/>
    <x v="2"/>
    <m/>
    <m/>
    <m/>
    <m/>
    <m/>
    <m/>
    <m/>
    <m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92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16"/>
    <x v="13"/>
    <m/>
    <x v="12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3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5">
  <r>
    <s v="LINE 1"/>
    <x v="0"/>
    <n v="49"/>
    <s v="E1-Residential"/>
    <n v="408014"/>
    <x v="0"/>
    <x v="0"/>
    <x v="0"/>
  </r>
  <r>
    <s v="LINE 1"/>
    <x v="0"/>
    <n v="49"/>
    <s v="E2-Low Income Residential"/>
    <n v="34213"/>
    <x v="1"/>
    <x v="0"/>
    <x v="0"/>
  </r>
  <r>
    <s v="LINE 1"/>
    <x v="0"/>
    <n v="49"/>
    <s v="E3-Small C&amp;I"/>
    <n v="52661"/>
    <x v="2"/>
    <x v="0"/>
    <x v="0"/>
  </r>
  <r>
    <s v="LINE 1"/>
    <x v="0"/>
    <n v="49"/>
    <s v="E4-Medium C&amp;I"/>
    <n v="8186"/>
    <x v="3"/>
    <x v="0"/>
    <x v="0"/>
  </r>
  <r>
    <s v="LINE 1"/>
    <x v="0"/>
    <n v="49"/>
    <s v="E5-Large C&amp;I"/>
    <n v="1055"/>
    <x v="4"/>
    <x v="0"/>
    <x v="0"/>
  </r>
  <r>
    <s v="LINE 1"/>
    <x v="0"/>
    <n v="49"/>
    <s v="E6-OTHER"/>
    <n v="316"/>
    <x v="5"/>
    <x v="0"/>
    <x v="0"/>
  </r>
  <r>
    <s v="LINE 1"/>
    <x v="0"/>
    <n v="49"/>
    <s v="G1-Residential"/>
    <n v="225957"/>
    <x v="0"/>
    <x v="0"/>
    <x v="1"/>
  </r>
  <r>
    <s v="LINE 1"/>
    <x v="0"/>
    <n v="49"/>
    <s v="G2-Low Income Residential"/>
    <n v="21127"/>
    <x v="1"/>
    <x v="0"/>
    <x v="1"/>
  </r>
  <r>
    <s v="LINE 1"/>
    <x v="0"/>
    <n v="49"/>
    <s v="G3-Small C&amp;I"/>
    <n v="19099"/>
    <x v="2"/>
    <x v="0"/>
    <x v="1"/>
  </r>
  <r>
    <s v="LINE 1"/>
    <x v="0"/>
    <n v="49"/>
    <s v="G4-Medium C&amp;I"/>
    <n v="5185"/>
    <x v="3"/>
    <x v="0"/>
    <x v="1"/>
  </r>
  <r>
    <s v="LINE 1"/>
    <x v="0"/>
    <n v="49"/>
    <s v="G5-Large C&amp;I"/>
    <n v="781"/>
    <x v="4"/>
    <x v="0"/>
    <x v="1"/>
  </r>
  <r>
    <s v="LINE 1"/>
    <x v="0"/>
    <n v="49"/>
    <s v="G6-OTHER"/>
    <n v="28"/>
    <x v="5"/>
    <x v="0"/>
    <x v="1"/>
  </r>
  <r>
    <s v="LINE 2"/>
    <x v="0"/>
    <n v="49"/>
    <s v="E1-Residential"/>
    <n v="82320"/>
    <x v="0"/>
    <x v="1"/>
    <x v="0"/>
  </r>
  <r>
    <s v="LINE 2"/>
    <x v="0"/>
    <n v="49"/>
    <s v="E2-Low Income Residential"/>
    <n v="14171"/>
    <x v="1"/>
    <x v="1"/>
    <x v="0"/>
  </r>
  <r>
    <s v="LINE 2"/>
    <x v="0"/>
    <n v="49"/>
    <s v="E3-Small C&amp;I"/>
    <n v="11861"/>
    <x v="2"/>
    <x v="1"/>
    <x v="0"/>
  </r>
  <r>
    <s v="LINE 2"/>
    <x v="0"/>
    <n v="49"/>
    <s v="E4-Medium C&amp;I"/>
    <n v="1620"/>
    <x v="3"/>
    <x v="1"/>
    <x v="0"/>
  </r>
  <r>
    <s v="LINE 2"/>
    <x v="0"/>
    <n v="49"/>
    <s v="E5-Large C&amp;I"/>
    <n v="179"/>
    <x v="4"/>
    <x v="1"/>
    <x v="0"/>
  </r>
  <r>
    <s v="LINE 2"/>
    <x v="0"/>
    <n v="49"/>
    <s v="G1-Residential"/>
    <n v="53383"/>
    <x v="0"/>
    <x v="1"/>
    <x v="1"/>
  </r>
  <r>
    <s v="LINE 2"/>
    <x v="0"/>
    <n v="49"/>
    <s v="G2-Low Income Residential"/>
    <n v="6948"/>
    <x v="1"/>
    <x v="1"/>
    <x v="1"/>
  </r>
  <r>
    <s v="LINE 2"/>
    <x v="0"/>
    <n v="49"/>
    <s v="G3-Small C&amp;I"/>
    <n v="4222"/>
    <x v="2"/>
    <x v="1"/>
    <x v="1"/>
  </r>
  <r>
    <s v="LINE 2"/>
    <x v="0"/>
    <n v="49"/>
    <s v="G4-Medium C&amp;I"/>
    <n v="1018"/>
    <x v="3"/>
    <x v="1"/>
    <x v="1"/>
  </r>
  <r>
    <s v="LINE 2"/>
    <x v="0"/>
    <n v="49"/>
    <s v="G5-Large C&amp;I"/>
    <n v="159"/>
    <x v="4"/>
    <x v="1"/>
    <x v="1"/>
  </r>
  <r>
    <s v="LINE 2"/>
    <x v="0"/>
    <n v="49"/>
    <s v="G6-OTHER"/>
    <n v="13"/>
    <x v="5"/>
    <x v="1"/>
    <x v="1"/>
  </r>
  <r>
    <s v="LINE 3"/>
    <x v="0"/>
    <n v="49"/>
    <s v="E1-Residential"/>
    <n v="29196"/>
    <x v="0"/>
    <x v="2"/>
    <x v="0"/>
  </r>
  <r>
    <s v="LINE 3"/>
    <x v="0"/>
    <n v="49"/>
    <s v="E2-Low Income Residential"/>
    <n v="2636"/>
    <x v="1"/>
    <x v="2"/>
    <x v="0"/>
  </r>
  <r>
    <s v="LINE 3"/>
    <x v="0"/>
    <n v="49"/>
    <s v="E3-Small C&amp;I"/>
    <n v="5494"/>
    <x v="2"/>
    <x v="2"/>
    <x v="0"/>
  </r>
  <r>
    <s v="LINE 3"/>
    <x v="0"/>
    <n v="49"/>
    <s v="E4-Medium C&amp;I"/>
    <n v="898"/>
    <x v="3"/>
    <x v="2"/>
    <x v="0"/>
  </r>
  <r>
    <s v="LINE 3"/>
    <x v="0"/>
    <n v="49"/>
    <s v="E5-Large C&amp;I"/>
    <n v="124"/>
    <x v="4"/>
    <x v="2"/>
    <x v="0"/>
  </r>
  <r>
    <s v="LINE 3"/>
    <x v="0"/>
    <n v="49"/>
    <s v="G1-Residential"/>
    <n v="17159"/>
    <x v="0"/>
    <x v="2"/>
    <x v="1"/>
  </r>
  <r>
    <s v="LINE 3"/>
    <x v="0"/>
    <n v="49"/>
    <s v="G2-Low Income Residential"/>
    <n v="1091"/>
    <x v="1"/>
    <x v="2"/>
    <x v="1"/>
  </r>
  <r>
    <s v="LINE 3"/>
    <x v="0"/>
    <n v="49"/>
    <s v="G3-Small C&amp;I"/>
    <n v="1814"/>
    <x v="2"/>
    <x v="2"/>
    <x v="1"/>
  </r>
  <r>
    <s v="LINE 3"/>
    <x v="0"/>
    <n v="49"/>
    <s v="G4-Medium C&amp;I"/>
    <n v="567"/>
    <x v="3"/>
    <x v="2"/>
    <x v="1"/>
  </r>
  <r>
    <s v="LINE 3"/>
    <x v="0"/>
    <n v="49"/>
    <s v="G5-Large C&amp;I"/>
    <n v="96"/>
    <x v="4"/>
    <x v="2"/>
    <x v="1"/>
  </r>
  <r>
    <s v="LINE 3"/>
    <x v="0"/>
    <n v="49"/>
    <s v="G6-OTHER"/>
    <n v="12"/>
    <x v="5"/>
    <x v="2"/>
    <x v="1"/>
  </r>
  <r>
    <s v="LINE 4"/>
    <x v="0"/>
    <n v="49"/>
    <s v="E1-Residential"/>
    <n v="13298"/>
    <x v="0"/>
    <x v="3"/>
    <x v="0"/>
  </r>
  <r>
    <s v="LINE 4"/>
    <x v="0"/>
    <n v="49"/>
    <s v="E2-Low Income Residential"/>
    <n v="1448"/>
    <x v="1"/>
    <x v="3"/>
    <x v="0"/>
  </r>
  <r>
    <s v="LINE 4"/>
    <x v="0"/>
    <n v="49"/>
    <s v="E3-Small C&amp;I"/>
    <n v="1659"/>
    <x v="2"/>
    <x v="3"/>
    <x v="0"/>
  </r>
  <r>
    <s v="LINE 4"/>
    <x v="0"/>
    <n v="49"/>
    <s v="E4-Medium C&amp;I"/>
    <n v="228"/>
    <x v="3"/>
    <x v="3"/>
    <x v="0"/>
  </r>
  <r>
    <s v="LINE 4"/>
    <x v="0"/>
    <n v="49"/>
    <s v="E5-Large C&amp;I"/>
    <n v="26"/>
    <x v="4"/>
    <x v="3"/>
    <x v="0"/>
  </r>
  <r>
    <s v="LINE 4"/>
    <x v="0"/>
    <n v="49"/>
    <s v="G1-Residential"/>
    <n v="8618"/>
    <x v="0"/>
    <x v="3"/>
    <x v="1"/>
  </r>
  <r>
    <s v="LINE 4"/>
    <x v="0"/>
    <n v="49"/>
    <s v="G2-Low Income Residential"/>
    <n v="802"/>
    <x v="1"/>
    <x v="3"/>
    <x v="1"/>
  </r>
  <r>
    <s v="LINE 4"/>
    <x v="0"/>
    <n v="49"/>
    <s v="G3-Small C&amp;I"/>
    <n v="666"/>
    <x v="2"/>
    <x v="3"/>
    <x v="1"/>
  </r>
  <r>
    <s v="LINE 4"/>
    <x v="0"/>
    <n v="49"/>
    <s v="G4-Medium C&amp;I"/>
    <n v="138"/>
    <x v="3"/>
    <x v="3"/>
    <x v="1"/>
  </r>
  <r>
    <s v="LINE 4"/>
    <x v="0"/>
    <n v="49"/>
    <s v="G5-Large C&amp;I"/>
    <n v="16"/>
    <x v="4"/>
    <x v="3"/>
    <x v="1"/>
  </r>
  <r>
    <s v="LINE 5"/>
    <x v="0"/>
    <n v="49"/>
    <s v="E1-Residential"/>
    <n v="39826"/>
    <x v="0"/>
    <x v="4"/>
    <x v="0"/>
  </r>
  <r>
    <s v="LINE 5"/>
    <x v="0"/>
    <n v="49"/>
    <s v="E2-Low Income Residential"/>
    <n v="10087"/>
    <x v="1"/>
    <x v="4"/>
    <x v="0"/>
  </r>
  <r>
    <s v="LINE 5"/>
    <x v="0"/>
    <n v="49"/>
    <s v="E3-Small C&amp;I"/>
    <n v="4708"/>
    <x v="2"/>
    <x v="4"/>
    <x v="0"/>
  </r>
  <r>
    <s v="LINE 5"/>
    <x v="0"/>
    <n v="49"/>
    <s v="E4-Medium C&amp;I"/>
    <n v="494"/>
    <x v="3"/>
    <x v="4"/>
    <x v="0"/>
  </r>
  <r>
    <s v="LINE 5"/>
    <x v="0"/>
    <n v="49"/>
    <s v="E5-Large C&amp;I"/>
    <n v="29"/>
    <x v="4"/>
    <x v="4"/>
    <x v="0"/>
  </r>
  <r>
    <s v="LINE 5"/>
    <x v="0"/>
    <n v="49"/>
    <s v="G1-Residential"/>
    <n v="27606"/>
    <x v="0"/>
    <x v="4"/>
    <x v="1"/>
  </r>
  <r>
    <s v="LINE 5"/>
    <x v="0"/>
    <n v="49"/>
    <s v="G2-Low Income Residential"/>
    <n v="5055"/>
    <x v="1"/>
    <x v="4"/>
    <x v="1"/>
  </r>
  <r>
    <s v="LINE 5"/>
    <x v="0"/>
    <n v="49"/>
    <s v="G3-Small C&amp;I"/>
    <n v="1742"/>
    <x v="2"/>
    <x v="4"/>
    <x v="1"/>
  </r>
  <r>
    <s v="LINE 5"/>
    <x v="0"/>
    <n v="49"/>
    <s v="G4-Medium C&amp;I"/>
    <n v="313"/>
    <x v="3"/>
    <x v="4"/>
    <x v="1"/>
  </r>
  <r>
    <s v="LINE 5"/>
    <x v="0"/>
    <n v="49"/>
    <s v="G5-Large C&amp;I"/>
    <n v="47"/>
    <x v="4"/>
    <x v="4"/>
    <x v="1"/>
  </r>
  <r>
    <s v="LINE 5"/>
    <x v="0"/>
    <n v="49"/>
    <s v="G6-OTHER"/>
    <n v="1"/>
    <x v="5"/>
    <x v="4"/>
    <x v="1"/>
  </r>
  <r>
    <s v="LINE 6"/>
    <x v="0"/>
    <n v="49"/>
    <s v="E1-Residential"/>
    <n v="9523714"/>
    <x v="0"/>
    <x v="5"/>
    <x v="0"/>
  </r>
  <r>
    <s v="LINE 6"/>
    <x v="0"/>
    <n v="49"/>
    <s v="E2-Low Income Residential"/>
    <n v="1343701"/>
    <x v="1"/>
    <x v="5"/>
    <x v="0"/>
  </r>
  <r>
    <s v="LINE 6"/>
    <x v="0"/>
    <n v="49"/>
    <s v="E3-Small C&amp;I"/>
    <n v="1821194"/>
    <x v="2"/>
    <x v="5"/>
    <x v="0"/>
  </r>
  <r>
    <s v="LINE 6"/>
    <x v="0"/>
    <n v="49"/>
    <s v="E4-Medium C&amp;I"/>
    <n v="2803035"/>
    <x v="3"/>
    <x v="5"/>
    <x v="0"/>
  </r>
  <r>
    <s v="LINE 6"/>
    <x v="0"/>
    <n v="49"/>
    <s v="E5-Large C&amp;I"/>
    <n v="3233818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6174408"/>
    <x v="0"/>
    <x v="5"/>
    <x v="1"/>
  </r>
  <r>
    <s v="LINE 6"/>
    <x v="0"/>
    <n v="49"/>
    <s v="G2-Low Income Residential"/>
    <n v="734165"/>
    <x v="1"/>
    <x v="5"/>
    <x v="1"/>
  </r>
  <r>
    <s v="LINE 6"/>
    <x v="0"/>
    <n v="49"/>
    <s v="G3-Small C&amp;I"/>
    <n v="590428"/>
    <x v="2"/>
    <x v="5"/>
    <x v="1"/>
  </r>
  <r>
    <s v="LINE 6"/>
    <x v="0"/>
    <n v="49"/>
    <s v="G4-Medium C&amp;I"/>
    <n v="773782"/>
    <x v="3"/>
    <x v="5"/>
    <x v="1"/>
  </r>
  <r>
    <s v="LINE 6"/>
    <x v="0"/>
    <n v="49"/>
    <s v="G5-Large C&amp;I"/>
    <n v="1012689"/>
    <x v="4"/>
    <x v="5"/>
    <x v="1"/>
  </r>
  <r>
    <s v="LINE 6"/>
    <x v="0"/>
    <n v="49"/>
    <s v="G6-OTHER"/>
    <n v="1159"/>
    <x v="5"/>
    <x v="5"/>
    <x v="1"/>
  </r>
  <r>
    <s v="LINE 7"/>
    <x v="0"/>
    <n v="49"/>
    <s v="E1-Residential"/>
    <n v="6262430"/>
    <x v="0"/>
    <x v="6"/>
    <x v="0"/>
  </r>
  <r>
    <s v="LINE 7"/>
    <x v="0"/>
    <n v="49"/>
    <s v="E2-Low Income Residential"/>
    <n v="1172290"/>
    <x v="1"/>
    <x v="6"/>
    <x v="0"/>
  </r>
  <r>
    <s v="LINE 7"/>
    <x v="0"/>
    <n v="49"/>
    <s v="E3-Small C&amp;I"/>
    <n v="1107459"/>
    <x v="2"/>
    <x v="6"/>
    <x v="0"/>
  </r>
  <r>
    <s v="LINE 7"/>
    <x v="0"/>
    <n v="49"/>
    <s v="E4-Medium C&amp;I"/>
    <n v="1048680"/>
    <x v="3"/>
    <x v="6"/>
    <x v="0"/>
  </r>
  <r>
    <s v="LINE 7"/>
    <x v="0"/>
    <n v="49"/>
    <s v="E5-Large C&amp;I"/>
    <n v="468309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4545375"/>
    <x v="0"/>
    <x v="6"/>
    <x v="1"/>
  </r>
  <r>
    <s v="LINE 7"/>
    <x v="0"/>
    <n v="49"/>
    <s v="G2-Low Income Residential"/>
    <n v="703384"/>
    <x v="1"/>
    <x v="6"/>
    <x v="1"/>
  </r>
  <r>
    <s v="LINE 7"/>
    <x v="0"/>
    <n v="49"/>
    <s v="G3-Small C&amp;I"/>
    <n v="393832"/>
    <x v="2"/>
    <x v="6"/>
    <x v="1"/>
  </r>
  <r>
    <s v="LINE 7"/>
    <x v="0"/>
    <n v="49"/>
    <s v="G4-Medium C&amp;I"/>
    <n v="371480"/>
    <x v="3"/>
    <x v="6"/>
    <x v="1"/>
  </r>
  <r>
    <s v="LINE 7"/>
    <x v="0"/>
    <n v="49"/>
    <s v="G5-Large C&amp;I"/>
    <n v="362701"/>
    <x v="4"/>
    <x v="6"/>
    <x v="1"/>
  </r>
  <r>
    <s v="LINE 7"/>
    <x v="0"/>
    <n v="49"/>
    <s v="G6-OTHER"/>
    <n v="11"/>
    <x v="5"/>
    <x v="6"/>
    <x v="1"/>
  </r>
  <r>
    <s v="LINE 8"/>
    <x v="0"/>
    <n v="49"/>
    <s v="E1-Residential"/>
    <n v="27046465"/>
    <x v="0"/>
    <x v="7"/>
    <x v="0"/>
  </r>
  <r>
    <s v="LINE 8"/>
    <x v="0"/>
    <n v="49"/>
    <s v="E2-Low Income Residential"/>
    <n v="11040411"/>
    <x v="1"/>
    <x v="7"/>
    <x v="0"/>
  </r>
  <r>
    <s v="LINE 8"/>
    <x v="0"/>
    <n v="49"/>
    <s v="E3-Small C&amp;I"/>
    <n v="2977897"/>
    <x v="2"/>
    <x v="7"/>
    <x v="0"/>
  </r>
  <r>
    <s v="LINE 8"/>
    <x v="0"/>
    <n v="49"/>
    <s v="E4-Medium C&amp;I"/>
    <n v="1682049"/>
    <x v="3"/>
    <x v="7"/>
    <x v="0"/>
  </r>
  <r>
    <s v="LINE 8"/>
    <x v="0"/>
    <n v="49"/>
    <s v="E5-Large C&amp;I"/>
    <n v="414073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19016150"/>
    <x v="0"/>
    <x v="7"/>
    <x v="1"/>
  </r>
  <r>
    <s v="LINE 8"/>
    <x v="0"/>
    <n v="49"/>
    <s v="G2-Low Income Residential"/>
    <n v="5362002"/>
    <x v="1"/>
    <x v="7"/>
    <x v="1"/>
  </r>
  <r>
    <s v="LINE 8"/>
    <x v="0"/>
    <n v="49"/>
    <s v="G3-Small C&amp;I"/>
    <n v="1039479"/>
    <x v="2"/>
    <x v="7"/>
    <x v="1"/>
  </r>
  <r>
    <s v="LINE 8"/>
    <x v="0"/>
    <n v="49"/>
    <s v="G4-Medium C&amp;I"/>
    <n v="1140993"/>
    <x v="3"/>
    <x v="7"/>
    <x v="1"/>
  </r>
  <r>
    <s v="LINE 8"/>
    <x v="0"/>
    <n v="49"/>
    <s v="G5-Large C&amp;I"/>
    <n v="392182"/>
    <x v="4"/>
    <x v="7"/>
    <x v="1"/>
  </r>
  <r>
    <s v="LINE 8"/>
    <x v="0"/>
    <n v="49"/>
    <s v="G6-OTHER"/>
    <n v="11"/>
    <x v="5"/>
    <x v="7"/>
    <x v="1"/>
  </r>
  <r>
    <s v="LINE 9"/>
    <x v="0"/>
    <n v="49"/>
    <s v="E1-Residential"/>
    <n v="42832609"/>
    <x v="0"/>
    <x v="8"/>
    <x v="0"/>
  </r>
  <r>
    <s v="LINE 9"/>
    <x v="0"/>
    <n v="49"/>
    <s v="E2-Low Income Residential"/>
    <n v="13556402"/>
    <x v="1"/>
    <x v="8"/>
    <x v="0"/>
  </r>
  <r>
    <s v="LINE 9"/>
    <x v="0"/>
    <n v="49"/>
    <s v="E3-Small C&amp;I"/>
    <n v="5906550"/>
    <x v="2"/>
    <x v="8"/>
    <x v="0"/>
  </r>
  <r>
    <s v="LINE 9"/>
    <x v="0"/>
    <n v="49"/>
    <s v="E4-Medium C&amp;I"/>
    <n v="5533764"/>
    <x v="3"/>
    <x v="8"/>
    <x v="0"/>
  </r>
  <r>
    <s v="LINE 9"/>
    <x v="0"/>
    <n v="49"/>
    <s v="E5-Large C&amp;I"/>
    <n v="4116200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9735933"/>
    <x v="0"/>
    <x v="8"/>
    <x v="1"/>
  </r>
  <r>
    <s v="LINE 9"/>
    <x v="0"/>
    <n v="49"/>
    <s v="G2-Low Income Residential"/>
    <n v="6799552"/>
    <x v="1"/>
    <x v="8"/>
    <x v="1"/>
  </r>
  <r>
    <s v="LINE 9"/>
    <x v="0"/>
    <n v="49"/>
    <s v="G3-Small C&amp;I"/>
    <n v="2023739"/>
    <x v="2"/>
    <x v="8"/>
    <x v="1"/>
  </r>
  <r>
    <s v="LINE 9"/>
    <x v="0"/>
    <n v="49"/>
    <s v="G4-Medium C&amp;I"/>
    <n v="2286255"/>
    <x v="3"/>
    <x v="8"/>
    <x v="1"/>
  </r>
  <r>
    <s v="LINE 9"/>
    <x v="0"/>
    <n v="49"/>
    <s v="G5-Large C&amp;I"/>
    <n v="1767572"/>
    <x v="4"/>
    <x v="8"/>
    <x v="1"/>
  </r>
  <r>
    <s v="LINE 9"/>
    <x v="0"/>
    <n v="49"/>
    <s v="G6-OTHER"/>
    <n v="1180"/>
    <x v="5"/>
    <x v="8"/>
    <x v="1"/>
  </r>
  <r>
    <s v="LINE 13"/>
    <x v="0"/>
    <n v="49"/>
    <s v="E1-Residential"/>
    <n v="18374147"/>
    <x v="0"/>
    <x v="9"/>
    <x v="0"/>
  </r>
  <r>
    <s v="LINE 13"/>
    <x v="0"/>
    <n v="49"/>
    <s v="E2-Low Income Residential"/>
    <n v="1087682"/>
    <x v="1"/>
    <x v="9"/>
    <x v="0"/>
  </r>
  <r>
    <s v="LINE 13"/>
    <x v="0"/>
    <n v="49"/>
    <s v="E3-Small C&amp;I"/>
    <n v="3817225"/>
    <x v="2"/>
    <x v="9"/>
    <x v="0"/>
  </r>
  <r>
    <s v="LINE 13"/>
    <x v="0"/>
    <n v="49"/>
    <s v="E4-Medium C&amp;I"/>
    <n v="6998088"/>
    <x v="3"/>
    <x v="9"/>
    <x v="0"/>
  </r>
  <r>
    <s v="LINE 13"/>
    <x v="0"/>
    <n v="49"/>
    <s v="E5-Large C&amp;I"/>
    <n v="10761637"/>
    <x v="4"/>
    <x v="9"/>
    <x v="0"/>
  </r>
  <r>
    <s v="LINE 13"/>
    <x v="0"/>
    <n v="49"/>
    <s v="E6-OTHER"/>
    <n v="32929"/>
    <x v="5"/>
    <x v="9"/>
    <x v="0"/>
  </r>
  <r>
    <s v="LINE 13"/>
    <x v="0"/>
    <n v="49"/>
    <s v="G1-Residential"/>
    <n v="5963707"/>
    <x v="0"/>
    <x v="9"/>
    <x v="1"/>
  </r>
  <r>
    <s v="LINE 13"/>
    <x v="0"/>
    <n v="49"/>
    <s v="G2-Low Income Residential"/>
    <n v="283474"/>
    <x v="1"/>
    <x v="9"/>
    <x v="1"/>
  </r>
  <r>
    <s v="LINE 13"/>
    <x v="0"/>
    <n v="49"/>
    <s v="G3-Small C&amp;I"/>
    <n v="639668"/>
    <x v="2"/>
    <x v="9"/>
    <x v="1"/>
  </r>
  <r>
    <s v="LINE 13"/>
    <x v="0"/>
    <n v="49"/>
    <s v="G4-Medium C&amp;I"/>
    <n v="1394921"/>
    <x v="3"/>
    <x v="9"/>
    <x v="1"/>
  </r>
  <r>
    <s v="LINE 13"/>
    <x v="0"/>
    <n v="49"/>
    <s v="G5-Large C&amp;I"/>
    <n v="2455722"/>
    <x v="4"/>
    <x v="9"/>
    <x v="1"/>
  </r>
  <r>
    <s v="LINE 13"/>
    <x v="0"/>
    <n v="49"/>
    <s v="G6-OTHER"/>
    <n v="1864"/>
    <x v="5"/>
    <x v="9"/>
    <x v="1"/>
  </r>
  <r>
    <s v="LINE 14"/>
    <x v="0"/>
    <n v="49"/>
    <s v="E1-Residential"/>
    <n v="19838584"/>
    <x v="0"/>
    <x v="10"/>
    <x v="0"/>
  </r>
  <r>
    <s v="LINE 14"/>
    <x v="0"/>
    <n v="49"/>
    <s v="E2-Low Income Residential"/>
    <n v="1224529"/>
    <x v="1"/>
    <x v="10"/>
    <x v="0"/>
  </r>
  <r>
    <s v="LINE 14"/>
    <x v="0"/>
    <n v="49"/>
    <s v="E3-Small C&amp;I"/>
    <n v="3415614"/>
    <x v="2"/>
    <x v="10"/>
    <x v="0"/>
  </r>
  <r>
    <s v="LINE 14"/>
    <x v="0"/>
    <n v="49"/>
    <s v="E4-Medium C&amp;I"/>
    <n v="5668855"/>
    <x v="3"/>
    <x v="10"/>
    <x v="0"/>
  </r>
  <r>
    <s v="LINE 14"/>
    <x v="0"/>
    <n v="49"/>
    <s v="E5-Large C&amp;I"/>
    <n v="7139220"/>
    <x v="4"/>
    <x v="10"/>
    <x v="0"/>
  </r>
  <r>
    <s v="LINE 14"/>
    <x v="0"/>
    <n v="49"/>
    <s v="E6-OTHER"/>
    <n v="18750"/>
    <x v="5"/>
    <x v="10"/>
    <x v="0"/>
  </r>
  <r>
    <s v="LINE 14"/>
    <x v="0"/>
    <n v="49"/>
    <s v="G1-Residential"/>
    <n v="9617075"/>
    <x v="0"/>
    <x v="10"/>
    <x v="1"/>
  </r>
  <r>
    <s v="LINE 14"/>
    <x v="0"/>
    <n v="49"/>
    <s v="G2-Low Income Residential"/>
    <n v="378022"/>
    <x v="1"/>
    <x v="10"/>
    <x v="1"/>
  </r>
  <r>
    <s v="LINE 14"/>
    <x v="0"/>
    <n v="49"/>
    <s v="G3-Small C&amp;I"/>
    <n v="1017563"/>
    <x v="2"/>
    <x v="10"/>
    <x v="1"/>
  </r>
  <r>
    <s v="LINE 14"/>
    <x v="0"/>
    <n v="49"/>
    <s v="G4-Medium C&amp;I"/>
    <n v="1478786"/>
    <x v="3"/>
    <x v="10"/>
    <x v="1"/>
  </r>
  <r>
    <s v="LINE 14"/>
    <x v="0"/>
    <n v="49"/>
    <s v="G5-Large C&amp;I"/>
    <n v="1003134"/>
    <x v="4"/>
    <x v="10"/>
    <x v="1"/>
  </r>
  <r>
    <s v="LINE 14"/>
    <x v="0"/>
    <n v="49"/>
    <s v="G6-OTHER"/>
    <n v="8435"/>
    <x v="5"/>
    <x v="10"/>
    <x v="1"/>
  </r>
  <r>
    <s v="LINE 15"/>
    <x v="0"/>
    <n v="49"/>
    <s v="E1-Residential"/>
    <n v="179097"/>
    <x v="0"/>
    <x v="11"/>
    <x v="0"/>
  </r>
  <r>
    <s v="LINE 15"/>
    <x v="0"/>
    <n v="49"/>
    <s v="E2-Low Income Residential"/>
    <n v="15494"/>
    <x v="1"/>
    <x v="11"/>
    <x v="0"/>
  </r>
  <r>
    <s v="LINE 15"/>
    <x v="0"/>
    <n v="49"/>
    <s v="E3-Small C&amp;I"/>
    <n v="21962"/>
    <x v="2"/>
    <x v="11"/>
    <x v="0"/>
  </r>
  <r>
    <s v="LINE 15"/>
    <x v="0"/>
    <n v="49"/>
    <s v="E4-Medium C&amp;I"/>
    <n v="3837"/>
    <x v="3"/>
    <x v="11"/>
    <x v="0"/>
  </r>
  <r>
    <s v="LINE 15"/>
    <x v="0"/>
    <n v="49"/>
    <s v="E5-Large C&amp;I"/>
    <n v="675"/>
    <x v="4"/>
    <x v="11"/>
    <x v="0"/>
  </r>
  <r>
    <s v="LINE 15"/>
    <x v="0"/>
    <n v="49"/>
    <s v="E6-OTHER"/>
    <n v="1"/>
    <x v="5"/>
    <x v="11"/>
    <x v="0"/>
  </r>
  <r>
    <s v="LINE 15"/>
    <x v="0"/>
    <n v="49"/>
    <s v="G1-Residential"/>
    <n v="92992"/>
    <x v="0"/>
    <x v="11"/>
    <x v="1"/>
  </r>
  <r>
    <s v="LINE 15"/>
    <x v="0"/>
    <n v="49"/>
    <s v="G2-Low Income Residential"/>
    <n v="9296"/>
    <x v="1"/>
    <x v="11"/>
    <x v="1"/>
  </r>
  <r>
    <s v="LINE 15"/>
    <x v="0"/>
    <n v="49"/>
    <s v="G3-Small C&amp;I"/>
    <n v="7208"/>
    <x v="2"/>
    <x v="11"/>
    <x v="1"/>
  </r>
  <r>
    <s v="LINE 15"/>
    <x v="0"/>
    <n v="49"/>
    <s v="G4-Medium C&amp;I"/>
    <n v="1947"/>
    <x v="3"/>
    <x v="11"/>
    <x v="1"/>
  </r>
  <r>
    <s v="LINE 15"/>
    <x v="0"/>
    <n v="49"/>
    <s v="G5-Large C&amp;I"/>
    <n v="240"/>
    <x v="4"/>
    <x v="11"/>
    <x v="1"/>
  </r>
  <r>
    <s v="LINE 15"/>
    <x v="0"/>
    <n v="49"/>
    <s v="G6-OTHER"/>
    <n v="13"/>
    <x v="5"/>
    <x v="11"/>
    <x v="1"/>
  </r>
  <r>
    <s v="LINE 17"/>
    <x v="0"/>
    <n v="49"/>
    <s v="E1-Residential"/>
    <n v="228"/>
    <x v="0"/>
    <x v="12"/>
    <x v="0"/>
  </r>
  <r>
    <s v="LINE 17"/>
    <x v="0"/>
    <n v="49"/>
    <s v="E2-Low Income Residential"/>
    <n v="1498"/>
    <x v="1"/>
    <x v="12"/>
    <x v="0"/>
  </r>
  <r>
    <s v="LINE 17"/>
    <x v="0"/>
    <n v="49"/>
    <s v="G1-Residential"/>
    <n v="160"/>
    <x v="0"/>
    <x v="12"/>
    <x v="1"/>
  </r>
  <r>
    <s v="LINE 17"/>
    <x v="0"/>
    <n v="49"/>
    <s v="G2-Low Income Residential"/>
    <n v="680"/>
    <x v="1"/>
    <x v="12"/>
    <x v="1"/>
  </r>
  <r>
    <s v="LINE 19"/>
    <x v="0"/>
    <n v="49"/>
    <s v="E1-Residential"/>
    <n v="4845"/>
    <x v="0"/>
    <x v="13"/>
    <x v="0"/>
  </r>
  <r>
    <s v="LINE 19"/>
    <x v="0"/>
    <n v="49"/>
    <s v="E2-Low Income Residential"/>
    <n v="1647"/>
    <x v="1"/>
    <x v="13"/>
    <x v="0"/>
  </r>
  <r>
    <s v="LINE 19"/>
    <x v="0"/>
    <n v="49"/>
    <s v="E3-Small C&amp;I"/>
    <n v="191"/>
    <x v="2"/>
    <x v="13"/>
    <x v="0"/>
  </r>
  <r>
    <s v="LINE 19"/>
    <x v="0"/>
    <n v="49"/>
    <s v="E4-Medium C&amp;I"/>
    <n v="34"/>
    <x v="3"/>
    <x v="13"/>
    <x v="0"/>
  </r>
  <r>
    <s v="LINE 19"/>
    <x v="0"/>
    <n v="49"/>
    <s v="G1-Residential"/>
    <n v="3028"/>
    <x v="0"/>
    <x v="13"/>
    <x v="1"/>
  </r>
  <r>
    <s v="LINE 19"/>
    <x v="0"/>
    <n v="49"/>
    <s v="G2-Low Income Residential"/>
    <n v="638"/>
    <x v="1"/>
    <x v="13"/>
    <x v="1"/>
  </r>
  <r>
    <s v="LINE 19"/>
    <x v="0"/>
    <n v="49"/>
    <s v="G3-Small C&amp;I"/>
    <n v="86"/>
    <x v="2"/>
    <x v="13"/>
    <x v="1"/>
  </r>
  <r>
    <s v="LINE 19"/>
    <x v="0"/>
    <n v="49"/>
    <s v="G4-Medium C&amp;I"/>
    <n v="19"/>
    <x v="3"/>
    <x v="13"/>
    <x v="1"/>
  </r>
  <r>
    <s v="LINE 19"/>
    <x v="0"/>
    <n v="49"/>
    <s v="G5-Large C&amp;I"/>
    <n v="1"/>
    <x v="4"/>
    <x v="13"/>
    <x v="1"/>
  </r>
  <r>
    <s v="LINE 20"/>
    <x v="0"/>
    <n v="49"/>
    <s v="E1-Residential"/>
    <n v="27637604"/>
    <x v="0"/>
    <x v="14"/>
    <x v="0"/>
  </r>
  <r>
    <s v="LINE 20"/>
    <x v="0"/>
    <n v="49"/>
    <s v="E2-Low Income Residential"/>
    <n v="1765444"/>
    <x v="1"/>
    <x v="14"/>
    <x v="0"/>
  </r>
  <r>
    <s v="LINE 20"/>
    <x v="0"/>
    <n v="49"/>
    <s v="E3-Small C&amp;I"/>
    <n v="5793392"/>
    <x v="2"/>
    <x v="14"/>
    <x v="0"/>
  </r>
  <r>
    <s v="LINE 20"/>
    <x v="0"/>
    <n v="49"/>
    <s v="E4-Medium C&amp;I"/>
    <n v="10974924"/>
    <x v="3"/>
    <x v="14"/>
    <x v="0"/>
  </r>
  <r>
    <s v="LINE 20"/>
    <x v="0"/>
    <n v="49"/>
    <s v="E5-Large C&amp;I"/>
    <n v="14450056"/>
    <x v="4"/>
    <x v="14"/>
    <x v="0"/>
  </r>
  <r>
    <s v="LINE 20"/>
    <x v="0"/>
    <n v="49"/>
    <s v="E6-OTHER"/>
    <n v="32930"/>
    <x v="5"/>
    <x v="14"/>
    <x v="0"/>
  </r>
  <r>
    <s v="LINE 20"/>
    <x v="0"/>
    <n v="49"/>
    <s v="G1-Residential"/>
    <n v="10582202"/>
    <x v="0"/>
    <x v="14"/>
    <x v="1"/>
  </r>
  <r>
    <s v="LINE 20"/>
    <x v="0"/>
    <n v="49"/>
    <s v="G2-Low Income Residential"/>
    <n v="526838"/>
    <x v="1"/>
    <x v="14"/>
    <x v="1"/>
  </r>
  <r>
    <s v="LINE 20"/>
    <x v="0"/>
    <n v="49"/>
    <s v="G3-Small C&amp;I"/>
    <n v="1171533"/>
    <x v="2"/>
    <x v="14"/>
    <x v="1"/>
  </r>
  <r>
    <s v="LINE 20"/>
    <x v="0"/>
    <n v="49"/>
    <s v="G4-Medium C&amp;I"/>
    <n v="2283450"/>
    <x v="3"/>
    <x v="14"/>
    <x v="1"/>
  </r>
  <r>
    <s v="LINE 20"/>
    <x v="0"/>
    <n v="49"/>
    <s v="G5-Large C&amp;I"/>
    <n v="2838407"/>
    <x v="4"/>
    <x v="14"/>
    <x v="1"/>
  </r>
  <r>
    <s v="LINE 20"/>
    <x v="0"/>
    <n v="49"/>
    <s v="G6-OTHER"/>
    <n v="1864"/>
    <x v="5"/>
    <x v="14"/>
    <x v="1"/>
  </r>
  <r>
    <m/>
    <x v="1"/>
    <m/>
    <m/>
    <m/>
    <x v="6"/>
    <x v="1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1" firstHeaderRow="1" firstDataRow="3" firstDataCol="1"/>
  <pivotFields count="8">
    <pivotField showAll="0" defaultSubtotal="0"/>
    <pivotField axis="axisCol" showAll="0" defaultSubtotal="0">
      <items count="7">
        <item x="1"/>
        <item m="1" x="5"/>
        <item m="1" x="3"/>
        <item m="1" x="2"/>
        <item m="1" x="4"/>
        <item m="1" x="6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15"/>
        <item x="9"/>
        <item x="10"/>
        <item x="11"/>
        <item x="13"/>
        <item x="12"/>
        <item x="14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87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</rowItems>
  <colFields count="2">
    <field x="1"/>
    <field x="7"/>
  </colFields>
  <colItems count="2">
    <i>
      <x v="6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B19" firstHeaderRow="1" firstDataRow="3" firstDataCol="1" rowPageCount="2" colPageCount="1"/>
  <pivotFields count="17">
    <pivotField axis="axisPage" multipleItemSelectionAllowed="1" showAll="0" defaultSubtotal="0">
      <items count="4">
        <item m="1" x="3"/>
        <item m="1" x="2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9"/>
        <item m="1" x="11"/>
        <item m="1" x="10"/>
        <item m="1" x="6"/>
        <item m="1" x="8"/>
        <item m="1" x="7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6">
    <i>
      <x v="1"/>
      <x/>
    </i>
    <i r="1">
      <x v="1"/>
    </i>
    <i r="1">
      <x v="2"/>
    </i>
    <i r="1">
      <x v="3"/>
    </i>
    <i r="1">
      <x v="4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0C2E5C-E87D-494B-B752-801E2AE52CE9}" name="PivotTable1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Q3:AD10" firstHeaderRow="1" firstDataRow="3" firstDataCol="1" rowPageCount="1" colPageCount="1"/>
  <pivotFields count="12">
    <pivotField axis="axisCol" showAll="0" defaultSubtotal="0">
      <items count="3">
        <item x="1"/>
        <item x="0"/>
        <item x="2"/>
      </items>
    </pivotField>
    <pivotField axis="axisCol" showAll="0" defaultSubtotal="0">
      <items count="13">
        <item x="2"/>
        <item x="1"/>
        <item x="0"/>
        <item x="11"/>
        <item x="10"/>
        <item x="9"/>
        <item x="8"/>
        <item x="7"/>
        <item x="6"/>
        <item x="5"/>
        <item x="4"/>
        <item x="3"/>
        <item x="12"/>
      </items>
    </pivotField>
    <pivotField axis="axisPage" multipleItemSelectionAllowed="1" showAll="0" defaultSubtotal="0">
      <items count="3">
        <item h="1" x="0"/>
        <item x="1"/>
        <item h="1" x="2"/>
      </items>
    </pivotField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8">
        <item x="3"/>
        <item x="4"/>
        <item x="0"/>
        <item x="1"/>
        <item x="2"/>
        <item h="1" m="1" x="7"/>
        <item h="1" x="5"/>
        <item x="6"/>
      </items>
    </pivotField>
  </pivotFields>
  <rowFields count="1">
    <field x="11"/>
  </rowFields>
  <rowItems count="5">
    <i>
      <x/>
    </i>
    <i>
      <x v="1"/>
    </i>
    <i>
      <x v="2"/>
    </i>
    <i>
      <x v="3"/>
    </i>
    <i>
      <x v="4"/>
    </i>
  </rowItems>
  <colFields count="2">
    <field x="0"/>
    <field x="1"/>
  </colFields>
  <colItems count="13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</colItems>
  <pageFields count="1">
    <pageField fld="2" hier="-1"/>
  </pageFields>
  <dataFields count="1">
    <dataField name="Sum of SUM_AT_SUPP_CHG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4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19">
        <item h="1" m="1" x="16"/>
        <item h="1" m="1" x="17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39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1"/>
  </colFields>
  <colItems count="1">
    <i>
      <x v="17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1425F-032E-4FBE-A4DE-1DE709231056}">
  <sheetPr>
    <tabColor rgb="FF00B050"/>
  </sheetPr>
  <dimension ref="A1:AQ151"/>
  <sheetViews>
    <sheetView workbookViewId="0">
      <pane xSplit="2" ySplit="8" topLeftCell="C9" activePane="bottomRight" state="frozen"/>
      <selection activeCell="D140" sqref="D140"/>
      <selection pane="topRight" activeCell="D140" sqref="D140"/>
      <selection pane="bottomLeft" activeCell="D140" sqref="D140"/>
      <selection pane="bottomRight" activeCell="D140" sqref="D140"/>
    </sheetView>
  </sheetViews>
  <sheetFormatPr defaultRowHeight="15" x14ac:dyDescent="0.25"/>
  <cols>
    <col min="1" max="1" width="5.85546875" style="185" customWidth="1"/>
    <col min="2" max="2" width="25.7109375" style="2" customWidth="1"/>
    <col min="3" max="43" width="12.7109375" style="2" customWidth="1"/>
    <col min="44" max="16384" width="9.140625" style="2"/>
  </cols>
  <sheetData>
    <row r="1" spans="1:43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43" ht="27.6" customHeight="1" thickTop="1" x14ac:dyDescent="0.25">
      <c r="B2" s="4" t="s">
        <v>0</v>
      </c>
      <c r="C2" s="5"/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7.6" customHeight="1" x14ac:dyDescent="0.25">
      <c r="B4" s="4" t="s">
        <v>2</v>
      </c>
      <c r="C4" s="13"/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50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43932</v>
      </c>
      <c r="AD8" s="44">
        <f>AC8+7</f>
        <v>43939</v>
      </c>
      <c r="AE8" s="44">
        <f t="shared" ref="AE8:AQ8" si="0">AD8+7</f>
        <v>43946</v>
      </c>
      <c r="AF8" s="44">
        <f t="shared" si="0"/>
        <v>43953</v>
      </c>
      <c r="AG8" s="44">
        <f t="shared" si="0"/>
        <v>43960</v>
      </c>
      <c r="AH8" s="44">
        <f t="shared" si="0"/>
        <v>43967</v>
      </c>
      <c r="AI8" s="44">
        <f t="shared" si="0"/>
        <v>43974</v>
      </c>
      <c r="AJ8" s="44">
        <f t="shared" si="0"/>
        <v>43981</v>
      </c>
      <c r="AK8" s="44">
        <f t="shared" si="0"/>
        <v>43988</v>
      </c>
      <c r="AL8" s="44">
        <f t="shared" si="0"/>
        <v>43995</v>
      </c>
      <c r="AM8" s="44">
        <f t="shared" si="0"/>
        <v>44002</v>
      </c>
      <c r="AN8" s="44">
        <f t="shared" si="0"/>
        <v>44009</v>
      </c>
      <c r="AO8" s="44">
        <f t="shared" si="0"/>
        <v>44016</v>
      </c>
      <c r="AP8" s="44">
        <f t="shared" si="0"/>
        <v>44023</v>
      </c>
      <c r="AQ8" s="44">
        <f t="shared" si="0"/>
        <v>44030</v>
      </c>
    </row>
    <row r="9" spans="1:43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3" s="76" customFormat="1" x14ac:dyDescent="0.25">
      <c r="A10" s="187"/>
      <c r="B10" s="77" t="s">
        <v>40</v>
      </c>
      <c r="C10" s="78">
        <v>1036652</v>
      </c>
      <c r="D10" s="79">
        <v>1023322</v>
      </c>
      <c r="E10" s="79">
        <v>1019778</v>
      </c>
      <c r="F10" s="79">
        <v>1024552</v>
      </c>
      <c r="G10" s="79">
        <v>1043552</v>
      </c>
      <c r="H10" s="79">
        <v>1034816</v>
      </c>
      <c r="I10" s="79">
        <v>1031069</v>
      </c>
      <c r="J10" s="79">
        <v>1023215</v>
      </c>
      <c r="K10" s="79">
        <v>1031050</v>
      </c>
      <c r="L10" s="79">
        <v>1039878</v>
      </c>
      <c r="M10" s="79">
        <v>1040964</v>
      </c>
      <c r="N10" s="80">
        <v>1047288</v>
      </c>
      <c r="O10" s="78">
        <v>1041612</v>
      </c>
      <c r="P10" s="79"/>
      <c r="Q10" s="79"/>
      <c r="R10" s="79"/>
      <c r="S10" s="79"/>
      <c r="T10" s="79"/>
      <c r="U10" s="80"/>
      <c r="V10" s="81">
        <f>O10-C10</f>
        <v>4960</v>
      </c>
      <c r="W10" s="82"/>
      <c r="X10" s="83"/>
      <c r="Y10" s="83"/>
      <c r="Z10" s="83"/>
      <c r="AA10" s="83"/>
      <c r="AB10" s="84"/>
      <c r="AC10" s="81">
        <v>1034128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s="76" customFormat="1" x14ac:dyDescent="0.25">
      <c r="A11" s="187"/>
      <c r="B11" s="77" t="s">
        <v>41</v>
      </c>
      <c r="C11" s="78">
        <v>136693</v>
      </c>
      <c r="D11" s="79">
        <v>134146</v>
      </c>
      <c r="E11" s="79">
        <v>131747</v>
      </c>
      <c r="F11" s="79">
        <v>129951</v>
      </c>
      <c r="G11" s="79">
        <v>133747</v>
      </c>
      <c r="H11" s="79">
        <v>131267</v>
      </c>
      <c r="I11" s="79">
        <v>128530</v>
      </c>
      <c r="J11" s="79">
        <v>129121</v>
      </c>
      <c r="K11" s="79">
        <v>131117</v>
      </c>
      <c r="L11" s="79">
        <v>128269</v>
      </c>
      <c r="M11" s="79">
        <v>125543</v>
      </c>
      <c r="N11" s="80">
        <v>128742</v>
      </c>
      <c r="O11" s="78">
        <v>124074</v>
      </c>
      <c r="P11" s="79"/>
      <c r="Q11" s="79"/>
      <c r="R11" s="79"/>
      <c r="S11" s="79"/>
      <c r="T11" s="79"/>
      <c r="U11" s="80"/>
      <c r="V11" s="81">
        <f t="shared" ref="V11:V14" si="1">O11-C11</f>
        <v>-12619</v>
      </c>
      <c r="W11" s="82"/>
      <c r="X11" s="83"/>
      <c r="Y11" s="83"/>
      <c r="Z11" s="83"/>
      <c r="AA11" s="83"/>
      <c r="AB11" s="84"/>
      <c r="AC11" s="81">
        <v>125038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s="76" customFormat="1" x14ac:dyDescent="0.25">
      <c r="A12" s="187"/>
      <c r="B12" s="77" t="s">
        <v>42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78"/>
      <c r="P12" s="79"/>
      <c r="Q12" s="79"/>
      <c r="R12" s="79"/>
      <c r="S12" s="79"/>
      <c r="T12" s="79"/>
      <c r="U12" s="80"/>
      <c r="V12" s="81">
        <f t="shared" si="1"/>
        <v>0</v>
      </c>
      <c r="W12" s="82"/>
      <c r="X12" s="83"/>
      <c r="Y12" s="83"/>
      <c r="Z12" s="83"/>
      <c r="AA12" s="83"/>
      <c r="AB12" s="84"/>
      <c r="AC12" s="81">
        <v>153659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s="76" customFormat="1" x14ac:dyDescent="0.25">
      <c r="A13" s="187"/>
      <c r="B13" s="77" t="s">
        <v>43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78"/>
      <c r="P13" s="79"/>
      <c r="Q13" s="79"/>
      <c r="R13" s="79"/>
      <c r="S13" s="79"/>
      <c r="T13" s="79"/>
      <c r="U13" s="80"/>
      <c r="V13" s="81">
        <f t="shared" si="1"/>
        <v>0</v>
      </c>
      <c r="W13" s="82"/>
      <c r="X13" s="83"/>
      <c r="Y13" s="83"/>
      <c r="Z13" s="83"/>
      <c r="AA13" s="83"/>
      <c r="AB13" s="84"/>
      <c r="AC13" s="81">
        <v>11897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s="76" customFormat="1" x14ac:dyDescent="0.25">
      <c r="A14" s="187"/>
      <c r="B14" s="77" t="s">
        <v>44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78"/>
      <c r="P14" s="79"/>
      <c r="Q14" s="79"/>
      <c r="R14" s="79"/>
      <c r="S14" s="79"/>
      <c r="T14" s="79"/>
      <c r="U14" s="80"/>
      <c r="V14" s="81">
        <f t="shared" si="1"/>
        <v>0</v>
      </c>
      <c r="W14" s="82"/>
      <c r="X14" s="83"/>
      <c r="Y14" s="83"/>
      <c r="Z14" s="83"/>
      <c r="AA14" s="83"/>
      <c r="AB14" s="84"/>
      <c r="AC14" s="81">
        <v>3026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s="93" customFormat="1" ht="15.75" thickBot="1" x14ac:dyDescent="0.3">
      <c r="A15" s="188"/>
      <c r="B15" s="85" t="s">
        <v>45</v>
      </c>
      <c r="C15" s="86">
        <f>SUM(C10:C14)</f>
        <v>1173345</v>
      </c>
      <c r="D15" s="87">
        <f t="shared" ref="D15:AQ15" si="2">SUM(D10:D14)</f>
        <v>1157468</v>
      </c>
      <c r="E15" s="87">
        <f t="shared" si="2"/>
        <v>1151525</v>
      </c>
      <c r="F15" s="87">
        <f t="shared" si="2"/>
        <v>1154503</v>
      </c>
      <c r="G15" s="87">
        <f t="shared" si="2"/>
        <v>1177299</v>
      </c>
      <c r="H15" s="87">
        <f t="shared" si="2"/>
        <v>1166083</v>
      </c>
      <c r="I15" s="87">
        <f t="shared" si="2"/>
        <v>1159599</v>
      </c>
      <c r="J15" s="87">
        <f t="shared" si="2"/>
        <v>1152336</v>
      </c>
      <c r="K15" s="87">
        <f t="shared" si="2"/>
        <v>1162167</v>
      </c>
      <c r="L15" s="87">
        <f t="shared" si="2"/>
        <v>1168147</v>
      </c>
      <c r="M15" s="87">
        <f t="shared" si="2"/>
        <v>1166507</v>
      </c>
      <c r="N15" s="88">
        <f t="shared" si="2"/>
        <v>1176030</v>
      </c>
      <c r="O15" s="86">
        <f t="shared" si="2"/>
        <v>1165686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8">
        <f t="shared" si="2"/>
        <v>0</v>
      </c>
      <c r="V15" s="89">
        <f t="shared" si="2"/>
        <v>-7659</v>
      </c>
      <c r="W15" s="90">
        <f t="shared" si="2"/>
        <v>0</v>
      </c>
      <c r="X15" s="91">
        <f t="shared" si="2"/>
        <v>0</v>
      </c>
      <c r="Y15" s="91">
        <f t="shared" si="2"/>
        <v>0</v>
      </c>
      <c r="Z15" s="91">
        <f t="shared" si="2"/>
        <v>0</v>
      </c>
      <c r="AA15" s="91">
        <f t="shared" si="2"/>
        <v>0</v>
      </c>
      <c r="AB15" s="92">
        <f t="shared" si="2"/>
        <v>0</v>
      </c>
      <c r="AC15" s="89">
        <f t="shared" si="2"/>
        <v>1327748</v>
      </c>
      <c r="AD15" s="90">
        <f t="shared" si="2"/>
        <v>0</v>
      </c>
      <c r="AE15" s="90">
        <f t="shared" si="2"/>
        <v>0</v>
      </c>
      <c r="AF15" s="90">
        <f t="shared" si="2"/>
        <v>0</v>
      </c>
      <c r="AG15" s="90">
        <f t="shared" si="2"/>
        <v>0</v>
      </c>
      <c r="AH15" s="90">
        <f t="shared" si="2"/>
        <v>0</v>
      </c>
      <c r="AI15" s="90">
        <f t="shared" si="2"/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</row>
    <row r="16" spans="1:43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</row>
    <row r="17" spans="1:43" s="76" customFormat="1" x14ac:dyDescent="0.25">
      <c r="A17" s="187"/>
      <c r="B17" s="77" t="s">
        <v>40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02"/>
      <c r="P17" s="103"/>
      <c r="Q17" s="103"/>
      <c r="R17" s="103"/>
      <c r="S17" s="103"/>
      <c r="T17" s="103"/>
      <c r="U17" s="104"/>
      <c r="V17" s="105">
        <f>O17-C17</f>
        <v>0</v>
      </c>
      <c r="W17" s="106"/>
      <c r="X17" s="107"/>
      <c r="Y17" s="107"/>
      <c r="Z17" s="107"/>
      <c r="AA17" s="107"/>
      <c r="AB17" s="108"/>
      <c r="AC17" s="105">
        <v>225320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3" s="76" customFormat="1" x14ac:dyDescent="0.25">
      <c r="A18" s="187"/>
      <c r="B18" s="77" t="s">
        <v>41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/>
      <c r="P18" s="103"/>
      <c r="Q18" s="103"/>
      <c r="R18" s="103"/>
      <c r="S18" s="103"/>
      <c r="T18" s="103"/>
      <c r="U18" s="104"/>
      <c r="V18" s="105">
        <f t="shared" ref="V18:V21" si="3">O18-C18</f>
        <v>0</v>
      </c>
      <c r="W18" s="106"/>
      <c r="X18" s="107"/>
      <c r="Y18" s="107"/>
      <c r="Z18" s="107"/>
      <c r="AA18" s="107"/>
      <c r="AB18" s="108"/>
      <c r="AC18" s="105">
        <v>55694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76" customFormat="1" x14ac:dyDescent="0.25">
      <c r="A19" s="187"/>
      <c r="B19" s="77" t="s">
        <v>42</v>
      </c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102"/>
      <c r="P19" s="103"/>
      <c r="Q19" s="103"/>
      <c r="R19" s="103"/>
      <c r="S19" s="103"/>
      <c r="T19" s="103"/>
      <c r="U19" s="104"/>
      <c r="V19" s="105">
        <f t="shared" si="3"/>
        <v>0</v>
      </c>
      <c r="W19" s="106"/>
      <c r="X19" s="107"/>
      <c r="Y19" s="107"/>
      <c r="Z19" s="107"/>
      <c r="AA19" s="107"/>
      <c r="AB19" s="108"/>
      <c r="AC19" s="105">
        <v>36828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:43" s="76" customFormat="1" x14ac:dyDescent="0.25">
      <c r="A20" s="187"/>
      <c r="B20" s="77" t="s">
        <v>43</v>
      </c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/>
      <c r="P20" s="103"/>
      <c r="Q20" s="103"/>
      <c r="R20" s="103"/>
      <c r="S20" s="103"/>
      <c r="T20" s="103"/>
      <c r="U20" s="104"/>
      <c r="V20" s="105">
        <f t="shared" si="3"/>
        <v>0</v>
      </c>
      <c r="W20" s="106"/>
      <c r="X20" s="107"/>
      <c r="Y20" s="107"/>
      <c r="Z20" s="107"/>
      <c r="AA20" s="107"/>
      <c r="AB20" s="108"/>
      <c r="AC20" s="105">
        <v>2397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21" spans="1:43" s="76" customFormat="1" x14ac:dyDescent="0.25">
      <c r="A21" s="187"/>
      <c r="B21" s="77" t="s">
        <v>44</v>
      </c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04"/>
      <c r="V21" s="105">
        <f t="shared" si="3"/>
        <v>0</v>
      </c>
      <c r="W21" s="106"/>
      <c r="X21" s="107"/>
      <c r="Y21" s="107"/>
      <c r="Z21" s="107"/>
      <c r="AA21" s="107"/>
      <c r="AB21" s="108"/>
      <c r="AC21" s="105">
        <v>591</v>
      </c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1:43" s="93" customFormat="1" x14ac:dyDescent="0.25">
      <c r="A22" s="189"/>
      <c r="B22" s="77" t="s">
        <v>45</v>
      </c>
      <c r="C22" s="173">
        <f>SUM(C17:C21)</f>
        <v>0</v>
      </c>
      <c r="D22" s="174">
        <f t="shared" ref="D22:AQ22" si="4">SUM(D17:D21)</f>
        <v>0</v>
      </c>
      <c r="E22" s="174">
        <f t="shared" si="4"/>
        <v>0</v>
      </c>
      <c r="F22" s="174">
        <f t="shared" si="4"/>
        <v>0</v>
      </c>
      <c r="G22" s="174">
        <f t="shared" si="4"/>
        <v>0</v>
      </c>
      <c r="H22" s="174">
        <f t="shared" si="4"/>
        <v>0</v>
      </c>
      <c r="I22" s="174">
        <f t="shared" si="4"/>
        <v>0</v>
      </c>
      <c r="J22" s="174">
        <f t="shared" si="4"/>
        <v>0</v>
      </c>
      <c r="K22" s="174">
        <f t="shared" si="4"/>
        <v>0</v>
      </c>
      <c r="L22" s="174">
        <f t="shared" si="4"/>
        <v>0</v>
      </c>
      <c r="M22" s="174">
        <f t="shared" si="4"/>
        <v>0</v>
      </c>
      <c r="N22" s="175">
        <f t="shared" si="4"/>
        <v>0</v>
      </c>
      <c r="O22" s="173">
        <f t="shared" si="4"/>
        <v>0</v>
      </c>
      <c r="P22" s="174">
        <f t="shared" si="4"/>
        <v>0</v>
      </c>
      <c r="Q22" s="174">
        <f t="shared" si="4"/>
        <v>0</v>
      </c>
      <c r="R22" s="174">
        <f t="shared" si="4"/>
        <v>0</v>
      </c>
      <c r="S22" s="174">
        <f t="shared" si="4"/>
        <v>0</v>
      </c>
      <c r="T22" s="174">
        <f t="shared" si="4"/>
        <v>0</v>
      </c>
      <c r="U22" s="175">
        <f t="shared" si="4"/>
        <v>0</v>
      </c>
      <c r="V22" s="109">
        <f t="shared" si="4"/>
        <v>0</v>
      </c>
      <c r="W22" s="176">
        <f t="shared" si="4"/>
        <v>0</v>
      </c>
      <c r="X22" s="177">
        <f t="shared" si="4"/>
        <v>0</v>
      </c>
      <c r="Y22" s="177">
        <f t="shared" si="4"/>
        <v>0</v>
      </c>
      <c r="Z22" s="177">
        <f t="shared" si="4"/>
        <v>0</v>
      </c>
      <c r="AA22" s="177">
        <f t="shared" si="4"/>
        <v>0</v>
      </c>
      <c r="AB22" s="178">
        <f t="shared" si="4"/>
        <v>0</v>
      </c>
      <c r="AC22" s="109">
        <f t="shared" si="4"/>
        <v>320830</v>
      </c>
      <c r="AD22" s="176">
        <f t="shared" si="4"/>
        <v>0</v>
      </c>
      <c r="AE22" s="176">
        <f t="shared" si="4"/>
        <v>0</v>
      </c>
      <c r="AF22" s="176">
        <f t="shared" si="4"/>
        <v>0</v>
      </c>
      <c r="AG22" s="176">
        <f t="shared" si="4"/>
        <v>0</v>
      </c>
      <c r="AH22" s="176">
        <f t="shared" si="4"/>
        <v>0</v>
      </c>
      <c r="AI22" s="176">
        <f t="shared" si="4"/>
        <v>0</v>
      </c>
      <c r="AJ22" s="176">
        <f t="shared" si="4"/>
        <v>0</v>
      </c>
      <c r="AK22" s="176">
        <f t="shared" si="4"/>
        <v>0</v>
      </c>
      <c r="AL22" s="176">
        <f t="shared" si="4"/>
        <v>0</v>
      </c>
      <c r="AM22" s="176">
        <f t="shared" si="4"/>
        <v>0</v>
      </c>
      <c r="AN22" s="176">
        <f t="shared" si="4"/>
        <v>0</v>
      </c>
      <c r="AO22" s="176">
        <f t="shared" si="4"/>
        <v>0</v>
      </c>
      <c r="AP22" s="176">
        <f t="shared" si="4"/>
        <v>0</v>
      </c>
      <c r="AQ22" s="176">
        <f t="shared" si="4"/>
        <v>0</v>
      </c>
    </row>
    <row r="23" spans="1:43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114"/>
      <c r="W23" s="115"/>
      <c r="X23" s="116"/>
      <c r="Y23" s="116"/>
      <c r="Z23" s="116"/>
      <c r="AA23" s="116"/>
      <c r="AB23" s="117"/>
      <c r="AC23" s="114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s="76" customFormat="1" x14ac:dyDescent="0.25">
      <c r="A24" s="185"/>
      <c r="B24" s="77" t="s">
        <v>40</v>
      </c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N24" s="104"/>
      <c r="O24" s="102"/>
      <c r="P24" s="103"/>
      <c r="Q24" s="103"/>
      <c r="R24" s="103"/>
      <c r="S24" s="103"/>
      <c r="T24" s="103"/>
      <c r="U24" s="104"/>
      <c r="V24" s="105">
        <f t="shared" ref="V24:V84" si="5">O24-C24</f>
        <v>0</v>
      </c>
      <c r="W24" s="106"/>
      <c r="X24" s="107"/>
      <c r="Y24" s="107"/>
      <c r="Z24" s="107"/>
      <c r="AA24" s="107"/>
      <c r="AB24" s="108"/>
      <c r="AC24" s="105">
        <v>95135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</row>
    <row r="25" spans="1:43" s="76" customFormat="1" x14ac:dyDescent="0.25">
      <c r="A25" s="185"/>
      <c r="B25" s="77" t="s">
        <v>41</v>
      </c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N25" s="104"/>
      <c r="O25" s="102"/>
      <c r="P25" s="103"/>
      <c r="Q25" s="103"/>
      <c r="R25" s="103"/>
      <c r="S25" s="103"/>
      <c r="T25" s="103"/>
      <c r="U25" s="104"/>
      <c r="V25" s="105">
        <f t="shared" si="5"/>
        <v>0</v>
      </c>
      <c r="W25" s="106"/>
      <c r="X25" s="107"/>
      <c r="Y25" s="107"/>
      <c r="Z25" s="107"/>
      <c r="AA25" s="107"/>
      <c r="AB25" s="108"/>
      <c r="AC25" s="105">
        <v>12701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1:43" s="76" customFormat="1" x14ac:dyDescent="0.25">
      <c r="A26" s="185"/>
      <c r="B26" s="77" t="s">
        <v>42</v>
      </c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N26" s="104"/>
      <c r="O26" s="102"/>
      <c r="P26" s="103"/>
      <c r="Q26" s="103"/>
      <c r="R26" s="103"/>
      <c r="S26" s="103"/>
      <c r="T26" s="103"/>
      <c r="U26" s="104"/>
      <c r="V26" s="105">
        <f t="shared" si="5"/>
        <v>0</v>
      </c>
      <c r="W26" s="106"/>
      <c r="X26" s="107"/>
      <c r="Y26" s="107"/>
      <c r="Z26" s="107"/>
      <c r="AA26" s="107"/>
      <c r="AB26" s="108"/>
      <c r="AC26" s="105">
        <v>20305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</row>
    <row r="27" spans="1:43" s="76" customFormat="1" x14ac:dyDescent="0.25">
      <c r="A27" s="185"/>
      <c r="B27" s="77" t="s">
        <v>43</v>
      </c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N27" s="104"/>
      <c r="O27" s="102"/>
      <c r="P27" s="103"/>
      <c r="Q27" s="103"/>
      <c r="R27" s="103"/>
      <c r="S27" s="103"/>
      <c r="T27" s="103"/>
      <c r="U27" s="104"/>
      <c r="V27" s="105">
        <f t="shared" si="5"/>
        <v>0</v>
      </c>
      <c r="W27" s="106"/>
      <c r="X27" s="107"/>
      <c r="Y27" s="107"/>
      <c r="Z27" s="107"/>
      <c r="AA27" s="107"/>
      <c r="AB27" s="108"/>
      <c r="AC27" s="105">
        <v>1468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</row>
    <row r="28" spans="1:43" s="76" customFormat="1" x14ac:dyDescent="0.25">
      <c r="A28" s="185"/>
      <c r="B28" s="77" t="s">
        <v>44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N28" s="104"/>
      <c r="O28" s="102"/>
      <c r="P28" s="103"/>
      <c r="Q28" s="103"/>
      <c r="R28" s="103"/>
      <c r="S28" s="103"/>
      <c r="T28" s="103"/>
      <c r="U28" s="104"/>
      <c r="V28" s="105">
        <f t="shared" si="5"/>
        <v>0</v>
      </c>
      <c r="W28" s="106"/>
      <c r="X28" s="107"/>
      <c r="Y28" s="107"/>
      <c r="Z28" s="107"/>
      <c r="AA28" s="107"/>
      <c r="AB28" s="108"/>
      <c r="AC28" s="105">
        <v>348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</row>
    <row r="29" spans="1:43" s="93" customFormat="1" x14ac:dyDescent="0.25">
      <c r="A29" s="189"/>
      <c r="B29" s="77" t="s">
        <v>45</v>
      </c>
      <c r="C29" s="173">
        <f t="shared" ref="C29:AQ29" si="6">SUM(C24:C28)</f>
        <v>0</v>
      </c>
      <c r="D29" s="174">
        <f t="shared" si="6"/>
        <v>0</v>
      </c>
      <c r="E29" s="174">
        <f t="shared" si="6"/>
        <v>0</v>
      </c>
      <c r="F29" s="174">
        <f t="shared" si="6"/>
        <v>0</v>
      </c>
      <c r="G29" s="174">
        <f t="shared" si="6"/>
        <v>0</v>
      </c>
      <c r="H29" s="174">
        <f t="shared" si="6"/>
        <v>0</v>
      </c>
      <c r="I29" s="174">
        <f t="shared" si="6"/>
        <v>0</v>
      </c>
      <c r="J29" s="174">
        <f t="shared" si="6"/>
        <v>0</v>
      </c>
      <c r="K29" s="174">
        <f t="shared" si="6"/>
        <v>0</v>
      </c>
      <c r="L29" s="174">
        <f t="shared" si="6"/>
        <v>0</v>
      </c>
      <c r="M29" s="174">
        <f t="shared" si="6"/>
        <v>0</v>
      </c>
      <c r="N29" s="175">
        <f t="shared" si="6"/>
        <v>0</v>
      </c>
      <c r="O29" s="173">
        <f t="shared" si="6"/>
        <v>0</v>
      </c>
      <c r="P29" s="174">
        <f t="shared" si="6"/>
        <v>0</v>
      </c>
      <c r="Q29" s="174">
        <f t="shared" si="6"/>
        <v>0</v>
      </c>
      <c r="R29" s="174">
        <f t="shared" si="6"/>
        <v>0</v>
      </c>
      <c r="S29" s="174">
        <f t="shared" si="6"/>
        <v>0</v>
      </c>
      <c r="T29" s="174">
        <f t="shared" si="6"/>
        <v>0</v>
      </c>
      <c r="U29" s="175">
        <f t="shared" si="6"/>
        <v>0</v>
      </c>
      <c r="V29" s="109">
        <f t="shared" si="6"/>
        <v>0</v>
      </c>
      <c r="W29" s="176">
        <f t="shared" si="6"/>
        <v>0</v>
      </c>
      <c r="X29" s="177">
        <f t="shared" si="6"/>
        <v>0</v>
      </c>
      <c r="Y29" s="177">
        <f t="shared" si="6"/>
        <v>0</v>
      </c>
      <c r="Z29" s="177">
        <f t="shared" si="6"/>
        <v>0</v>
      </c>
      <c r="AA29" s="177">
        <f t="shared" si="6"/>
        <v>0</v>
      </c>
      <c r="AB29" s="178">
        <f t="shared" si="6"/>
        <v>0</v>
      </c>
      <c r="AC29" s="109">
        <f t="shared" si="6"/>
        <v>129957</v>
      </c>
      <c r="AD29" s="176">
        <f t="shared" si="6"/>
        <v>0</v>
      </c>
      <c r="AE29" s="176">
        <f t="shared" si="6"/>
        <v>0</v>
      </c>
      <c r="AF29" s="176">
        <f t="shared" si="6"/>
        <v>0</v>
      </c>
      <c r="AG29" s="176">
        <f t="shared" si="6"/>
        <v>0</v>
      </c>
      <c r="AH29" s="176">
        <f t="shared" si="6"/>
        <v>0</v>
      </c>
      <c r="AI29" s="176">
        <f t="shared" si="6"/>
        <v>0</v>
      </c>
      <c r="AJ29" s="176">
        <f t="shared" si="6"/>
        <v>0</v>
      </c>
      <c r="AK29" s="176">
        <f t="shared" si="6"/>
        <v>0</v>
      </c>
      <c r="AL29" s="176">
        <f t="shared" si="6"/>
        <v>0</v>
      </c>
      <c r="AM29" s="176">
        <f t="shared" si="6"/>
        <v>0</v>
      </c>
      <c r="AN29" s="176">
        <f t="shared" si="6"/>
        <v>0</v>
      </c>
      <c r="AO29" s="176">
        <f t="shared" si="6"/>
        <v>0</v>
      </c>
      <c r="AP29" s="176">
        <f t="shared" si="6"/>
        <v>0</v>
      </c>
      <c r="AQ29" s="176">
        <f t="shared" si="6"/>
        <v>0</v>
      </c>
    </row>
    <row r="30" spans="1:43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114"/>
      <c r="W30" s="115"/>
      <c r="X30" s="116"/>
      <c r="Y30" s="116"/>
      <c r="Z30" s="116"/>
      <c r="AA30" s="116"/>
      <c r="AB30" s="117"/>
      <c r="AC30" s="114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43" s="76" customFormat="1" x14ac:dyDescent="0.25">
      <c r="A31" s="187"/>
      <c r="B31" s="77" t="s">
        <v>40</v>
      </c>
      <c r="C31" s="102">
        <v>30203</v>
      </c>
      <c r="D31" s="103">
        <v>35413</v>
      </c>
      <c r="E31" s="103">
        <v>35815</v>
      </c>
      <c r="F31" s="103">
        <v>31661</v>
      </c>
      <c r="G31" s="103">
        <v>32415</v>
      </c>
      <c r="H31" s="103">
        <v>29864</v>
      </c>
      <c r="I31" s="103">
        <v>32553</v>
      </c>
      <c r="J31" s="103">
        <v>42973</v>
      </c>
      <c r="K31" s="103">
        <v>39715</v>
      </c>
      <c r="L31" s="103">
        <v>37864</v>
      </c>
      <c r="M31" s="103">
        <v>30544</v>
      </c>
      <c r="N31" s="104">
        <v>30337</v>
      </c>
      <c r="O31" s="102">
        <v>44225</v>
      </c>
      <c r="P31" s="103"/>
      <c r="Q31" s="103"/>
      <c r="R31" s="103"/>
      <c r="S31" s="103"/>
      <c r="T31" s="103"/>
      <c r="U31" s="104"/>
      <c r="V31" s="105">
        <f t="shared" ref="V31" si="7">O31-C31</f>
        <v>14022</v>
      </c>
      <c r="W31" s="106"/>
      <c r="X31" s="107"/>
      <c r="Y31" s="107"/>
      <c r="Z31" s="107"/>
      <c r="AA31" s="107"/>
      <c r="AB31" s="108"/>
      <c r="AC31" s="105">
        <v>46271</v>
      </c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1:43" s="76" customFormat="1" x14ac:dyDescent="0.25">
      <c r="A32" s="187"/>
      <c r="B32" s="77" t="s">
        <v>41</v>
      </c>
      <c r="C32" s="102">
        <v>8095</v>
      </c>
      <c r="D32" s="103">
        <v>7427</v>
      </c>
      <c r="E32" s="103">
        <v>7367</v>
      </c>
      <c r="F32" s="103">
        <v>7361</v>
      </c>
      <c r="G32" s="103">
        <v>6595</v>
      </c>
      <c r="H32" s="103">
        <v>6732</v>
      </c>
      <c r="I32" s="103">
        <v>8049</v>
      </c>
      <c r="J32" s="103">
        <v>8642</v>
      </c>
      <c r="K32" s="103">
        <v>8637</v>
      </c>
      <c r="L32" s="103">
        <v>7577</v>
      </c>
      <c r="M32" s="103">
        <v>6202</v>
      </c>
      <c r="N32" s="104">
        <v>6663</v>
      </c>
      <c r="O32" s="102">
        <v>7656</v>
      </c>
      <c r="P32" s="103"/>
      <c r="Q32" s="103"/>
      <c r="R32" s="103"/>
      <c r="S32" s="103"/>
      <c r="T32" s="103"/>
      <c r="U32" s="104"/>
      <c r="V32" s="105">
        <f t="shared" si="5"/>
        <v>-439</v>
      </c>
      <c r="W32" s="106"/>
      <c r="X32" s="107"/>
      <c r="Y32" s="107"/>
      <c r="Z32" s="107"/>
      <c r="AA32" s="107"/>
      <c r="AB32" s="108"/>
      <c r="AC32" s="105">
        <v>7210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1:43" s="76" customFormat="1" x14ac:dyDescent="0.25">
      <c r="A33" s="187"/>
      <c r="B33" s="77" t="s">
        <v>42</v>
      </c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2"/>
      <c r="P33" s="103"/>
      <c r="Q33" s="103"/>
      <c r="R33" s="103"/>
      <c r="S33" s="103"/>
      <c r="T33" s="103"/>
      <c r="U33" s="104"/>
      <c r="V33" s="105">
        <f t="shared" si="5"/>
        <v>0</v>
      </c>
      <c r="W33" s="106"/>
      <c r="X33" s="107"/>
      <c r="Y33" s="107"/>
      <c r="Z33" s="107"/>
      <c r="AA33" s="107"/>
      <c r="AB33" s="108"/>
      <c r="AC33" s="105">
        <v>7776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</row>
    <row r="34" spans="1:43" s="76" customFormat="1" x14ac:dyDescent="0.25">
      <c r="A34" s="187"/>
      <c r="B34" s="77" t="s">
        <v>43</v>
      </c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102"/>
      <c r="P34" s="103"/>
      <c r="Q34" s="103"/>
      <c r="R34" s="103"/>
      <c r="S34" s="103"/>
      <c r="T34" s="103"/>
      <c r="U34" s="104"/>
      <c r="V34" s="105">
        <f t="shared" si="5"/>
        <v>0</v>
      </c>
      <c r="W34" s="106"/>
      <c r="X34" s="107"/>
      <c r="Y34" s="107"/>
      <c r="Z34" s="107"/>
      <c r="AA34" s="107"/>
      <c r="AB34" s="108"/>
      <c r="AC34" s="105">
        <v>501</v>
      </c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</row>
    <row r="35" spans="1:43" s="76" customFormat="1" x14ac:dyDescent="0.25">
      <c r="A35" s="187"/>
      <c r="B35" s="77" t="s">
        <v>44</v>
      </c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2"/>
      <c r="P35" s="103"/>
      <c r="Q35" s="103"/>
      <c r="R35" s="103"/>
      <c r="S35" s="103"/>
      <c r="T35" s="103"/>
      <c r="U35" s="104"/>
      <c r="V35" s="105">
        <f t="shared" si="5"/>
        <v>0</v>
      </c>
      <c r="W35" s="106"/>
      <c r="X35" s="107"/>
      <c r="Y35" s="107"/>
      <c r="Z35" s="107"/>
      <c r="AA35" s="107"/>
      <c r="AB35" s="108"/>
      <c r="AC35" s="105">
        <v>142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</row>
    <row r="36" spans="1:43" s="93" customFormat="1" x14ac:dyDescent="0.25">
      <c r="A36" s="188"/>
      <c r="B36" s="77" t="s">
        <v>45</v>
      </c>
      <c r="C36" s="173">
        <f>SUM(C31:C35)</f>
        <v>38298</v>
      </c>
      <c r="D36" s="174">
        <f t="shared" ref="D36:AQ36" si="8">SUM(D31:D35)</f>
        <v>42840</v>
      </c>
      <c r="E36" s="174">
        <f t="shared" si="8"/>
        <v>43182</v>
      </c>
      <c r="F36" s="174">
        <f t="shared" si="8"/>
        <v>39022</v>
      </c>
      <c r="G36" s="174">
        <f t="shared" si="8"/>
        <v>39010</v>
      </c>
      <c r="H36" s="174">
        <f t="shared" si="8"/>
        <v>36596</v>
      </c>
      <c r="I36" s="174">
        <f t="shared" si="8"/>
        <v>40602</v>
      </c>
      <c r="J36" s="174">
        <f t="shared" si="8"/>
        <v>51615</v>
      </c>
      <c r="K36" s="174">
        <f t="shared" si="8"/>
        <v>48352</v>
      </c>
      <c r="L36" s="174">
        <f t="shared" si="8"/>
        <v>45441</v>
      </c>
      <c r="M36" s="174">
        <f t="shared" si="8"/>
        <v>36746</v>
      </c>
      <c r="N36" s="175">
        <f t="shared" si="8"/>
        <v>37000</v>
      </c>
      <c r="O36" s="173">
        <f t="shared" si="8"/>
        <v>51881</v>
      </c>
      <c r="P36" s="174">
        <f t="shared" si="8"/>
        <v>0</v>
      </c>
      <c r="Q36" s="174">
        <f t="shared" si="8"/>
        <v>0</v>
      </c>
      <c r="R36" s="174">
        <f t="shared" si="8"/>
        <v>0</v>
      </c>
      <c r="S36" s="174">
        <f t="shared" si="8"/>
        <v>0</v>
      </c>
      <c r="T36" s="174">
        <f t="shared" si="8"/>
        <v>0</v>
      </c>
      <c r="U36" s="175">
        <f t="shared" si="8"/>
        <v>0</v>
      </c>
      <c r="V36" s="109">
        <f>SUM(V31:V35)</f>
        <v>13583</v>
      </c>
      <c r="W36" s="176">
        <f t="shared" si="8"/>
        <v>0</v>
      </c>
      <c r="X36" s="177">
        <f t="shared" si="8"/>
        <v>0</v>
      </c>
      <c r="Y36" s="177">
        <f t="shared" si="8"/>
        <v>0</v>
      </c>
      <c r="Z36" s="177">
        <f t="shared" si="8"/>
        <v>0</v>
      </c>
      <c r="AA36" s="177">
        <f t="shared" si="8"/>
        <v>0</v>
      </c>
      <c r="AB36" s="178">
        <f t="shared" si="8"/>
        <v>0</v>
      </c>
      <c r="AC36" s="109">
        <f t="shared" si="8"/>
        <v>61900</v>
      </c>
      <c r="AD36" s="176">
        <f t="shared" si="8"/>
        <v>0</v>
      </c>
      <c r="AE36" s="176">
        <f t="shared" si="8"/>
        <v>0</v>
      </c>
      <c r="AF36" s="176">
        <f t="shared" si="8"/>
        <v>0</v>
      </c>
      <c r="AG36" s="176">
        <f t="shared" si="8"/>
        <v>0</v>
      </c>
      <c r="AH36" s="176">
        <f t="shared" si="8"/>
        <v>0</v>
      </c>
      <c r="AI36" s="176">
        <f t="shared" si="8"/>
        <v>0</v>
      </c>
      <c r="AJ36" s="176">
        <f t="shared" si="8"/>
        <v>0</v>
      </c>
      <c r="AK36" s="176">
        <f t="shared" si="8"/>
        <v>0</v>
      </c>
      <c r="AL36" s="176">
        <f t="shared" si="8"/>
        <v>0</v>
      </c>
      <c r="AM36" s="176">
        <f t="shared" si="8"/>
        <v>0</v>
      </c>
      <c r="AN36" s="176">
        <f t="shared" si="8"/>
        <v>0</v>
      </c>
      <c r="AO36" s="176">
        <f t="shared" si="8"/>
        <v>0</v>
      </c>
      <c r="AP36" s="176">
        <f t="shared" si="8"/>
        <v>0</v>
      </c>
      <c r="AQ36" s="176">
        <f t="shared" si="8"/>
        <v>0</v>
      </c>
    </row>
    <row r="37" spans="1:43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114"/>
      <c r="W37" s="115"/>
      <c r="X37" s="116"/>
      <c r="Y37" s="116"/>
      <c r="Z37" s="116"/>
      <c r="AA37" s="116"/>
      <c r="AB37" s="117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3" s="76" customFormat="1" x14ac:dyDescent="0.25">
      <c r="A38" s="187"/>
      <c r="B38" s="77" t="s">
        <v>40</v>
      </c>
      <c r="C38" s="102">
        <v>82039</v>
      </c>
      <c r="D38" s="103">
        <v>81316</v>
      </c>
      <c r="E38" s="103">
        <v>82431</v>
      </c>
      <c r="F38" s="103">
        <v>84552</v>
      </c>
      <c r="G38" s="103">
        <v>82659</v>
      </c>
      <c r="H38" s="103">
        <v>80105</v>
      </c>
      <c r="I38" s="103">
        <v>77926</v>
      </c>
      <c r="J38" s="103">
        <v>77279</v>
      </c>
      <c r="K38" s="103">
        <v>81997</v>
      </c>
      <c r="L38" s="103">
        <v>90795</v>
      </c>
      <c r="M38" s="103">
        <v>87022</v>
      </c>
      <c r="N38" s="104">
        <v>83740</v>
      </c>
      <c r="O38" s="102">
        <v>85367</v>
      </c>
      <c r="P38" s="103"/>
      <c r="Q38" s="103"/>
      <c r="R38" s="103"/>
      <c r="S38" s="103"/>
      <c r="T38" s="103"/>
      <c r="U38" s="104"/>
      <c r="V38" s="105">
        <f t="shared" ref="V38" si="9">O38-C38</f>
        <v>3328</v>
      </c>
      <c r="W38" s="106"/>
      <c r="X38" s="107"/>
      <c r="Y38" s="107"/>
      <c r="Z38" s="107"/>
      <c r="AA38" s="107"/>
      <c r="AB38" s="108"/>
      <c r="AC38" s="105">
        <v>83914</v>
      </c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</row>
    <row r="39" spans="1:43" s="76" customFormat="1" x14ac:dyDescent="0.25">
      <c r="A39" s="187"/>
      <c r="B39" s="77" t="s">
        <v>41</v>
      </c>
      <c r="C39" s="102">
        <v>38498</v>
      </c>
      <c r="D39" s="103">
        <v>37221</v>
      </c>
      <c r="E39" s="103">
        <v>35376</v>
      </c>
      <c r="F39" s="103">
        <v>35067</v>
      </c>
      <c r="G39" s="103">
        <v>35272</v>
      </c>
      <c r="H39" s="103">
        <v>33361</v>
      </c>
      <c r="I39" s="103">
        <v>32389</v>
      </c>
      <c r="J39" s="103">
        <v>34593</v>
      </c>
      <c r="K39" s="103">
        <v>35430</v>
      </c>
      <c r="L39" s="103">
        <v>35417</v>
      </c>
      <c r="M39" s="103">
        <v>37163</v>
      </c>
      <c r="N39" s="104">
        <v>35173</v>
      </c>
      <c r="O39" s="102">
        <v>35094</v>
      </c>
      <c r="P39" s="103"/>
      <c r="Q39" s="103"/>
      <c r="R39" s="103"/>
      <c r="S39" s="103"/>
      <c r="T39" s="103"/>
      <c r="U39" s="104"/>
      <c r="V39" s="105">
        <f t="shared" si="5"/>
        <v>-3404</v>
      </c>
      <c r="W39" s="106"/>
      <c r="X39" s="107"/>
      <c r="Y39" s="107"/>
      <c r="Z39" s="107"/>
      <c r="AA39" s="107"/>
      <c r="AB39" s="108"/>
      <c r="AC39" s="105">
        <v>35783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 s="76" customFormat="1" x14ac:dyDescent="0.25">
      <c r="A40" s="187"/>
      <c r="B40" s="77" t="s">
        <v>42</v>
      </c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102"/>
      <c r="P40" s="103"/>
      <c r="Q40" s="103"/>
      <c r="R40" s="103"/>
      <c r="S40" s="103"/>
      <c r="T40" s="103"/>
      <c r="U40" s="104"/>
      <c r="V40" s="105">
        <f t="shared" si="5"/>
        <v>0</v>
      </c>
      <c r="W40" s="106"/>
      <c r="X40" s="107"/>
      <c r="Y40" s="107"/>
      <c r="Z40" s="107"/>
      <c r="AA40" s="107"/>
      <c r="AB40" s="108"/>
      <c r="AC40" s="105">
        <v>8747</v>
      </c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</row>
    <row r="41" spans="1:43" s="76" customFormat="1" x14ac:dyDescent="0.25">
      <c r="A41" s="187"/>
      <c r="B41" s="77" t="s">
        <v>43</v>
      </c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2"/>
      <c r="P41" s="103"/>
      <c r="Q41" s="103"/>
      <c r="R41" s="103"/>
      <c r="S41" s="103"/>
      <c r="T41" s="103"/>
      <c r="U41" s="104"/>
      <c r="V41" s="105">
        <f t="shared" si="5"/>
        <v>0</v>
      </c>
      <c r="W41" s="106"/>
      <c r="X41" s="107"/>
      <c r="Y41" s="107"/>
      <c r="Z41" s="107"/>
      <c r="AA41" s="107"/>
      <c r="AB41" s="108"/>
      <c r="AC41" s="105">
        <v>428</v>
      </c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</row>
    <row r="42" spans="1:43" s="76" customFormat="1" x14ac:dyDescent="0.25">
      <c r="A42" s="187"/>
      <c r="B42" s="77" t="s">
        <v>44</v>
      </c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2"/>
      <c r="P42" s="103"/>
      <c r="Q42" s="103"/>
      <c r="R42" s="103"/>
      <c r="S42" s="103"/>
      <c r="T42" s="103"/>
      <c r="U42" s="104"/>
      <c r="V42" s="105">
        <f t="shared" si="5"/>
        <v>0</v>
      </c>
      <c r="W42" s="106"/>
      <c r="X42" s="107"/>
      <c r="Y42" s="107"/>
      <c r="Z42" s="107"/>
      <c r="AA42" s="107"/>
      <c r="AB42" s="108"/>
      <c r="AC42" s="105">
        <v>101</v>
      </c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</row>
    <row r="43" spans="1:43" s="93" customFormat="1" ht="15.75" thickBot="1" x14ac:dyDescent="0.3">
      <c r="A43" s="188"/>
      <c r="B43" s="85" t="s">
        <v>45</v>
      </c>
      <c r="C43" s="86">
        <f>SUM(C38:C42)</f>
        <v>120537</v>
      </c>
      <c r="D43" s="87">
        <f t="shared" ref="D43:AQ43" si="10">SUM(D38:D42)</f>
        <v>118537</v>
      </c>
      <c r="E43" s="87">
        <f t="shared" si="10"/>
        <v>117807</v>
      </c>
      <c r="F43" s="87">
        <f t="shared" si="10"/>
        <v>119619</v>
      </c>
      <c r="G43" s="87">
        <f t="shared" si="10"/>
        <v>117931</v>
      </c>
      <c r="H43" s="87">
        <f t="shared" si="10"/>
        <v>113466</v>
      </c>
      <c r="I43" s="87">
        <f t="shared" si="10"/>
        <v>110315</v>
      </c>
      <c r="J43" s="87">
        <f t="shared" si="10"/>
        <v>111872</v>
      </c>
      <c r="K43" s="87">
        <f t="shared" si="10"/>
        <v>117427</v>
      </c>
      <c r="L43" s="87">
        <f t="shared" si="10"/>
        <v>126212</v>
      </c>
      <c r="M43" s="87">
        <f t="shared" si="10"/>
        <v>124185</v>
      </c>
      <c r="N43" s="88">
        <f t="shared" si="10"/>
        <v>118913</v>
      </c>
      <c r="O43" s="86">
        <f t="shared" si="10"/>
        <v>120461</v>
      </c>
      <c r="P43" s="87">
        <f t="shared" si="10"/>
        <v>0</v>
      </c>
      <c r="Q43" s="87">
        <f t="shared" si="10"/>
        <v>0</v>
      </c>
      <c r="R43" s="87">
        <f t="shared" si="10"/>
        <v>0</v>
      </c>
      <c r="S43" s="87">
        <f t="shared" si="10"/>
        <v>0</v>
      </c>
      <c r="T43" s="87">
        <f t="shared" si="10"/>
        <v>0</v>
      </c>
      <c r="U43" s="88">
        <f t="shared" si="10"/>
        <v>0</v>
      </c>
      <c r="V43" s="89">
        <f>SUM(V38:V42)</f>
        <v>-76</v>
      </c>
      <c r="W43" s="90">
        <f t="shared" si="10"/>
        <v>0</v>
      </c>
      <c r="X43" s="91">
        <f t="shared" si="10"/>
        <v>0</v>
      </c>
      <c r="Y43" s="91">
        <f t="shared" si="10"/>
        <v>0</v>
      </c>
      <c r="Z43" s="91">
        <f t="shared" si="10"/>
        <v>0</v>
      </c>
      <c r="AA43" s="91">
        <f t="shared" si="10"/>
        <v>0</v>
      </c>
      <c r="AB43" s="92">
        <f t="shared" si="10"/>
        <v>0</v>
      </c>
      <c r="AC43" s="89">
        <f t="shared" si="10"/>
        <v>128973</v>
      </c>
      <c r="AD43" s="90">
        <f t="shared" si="10"/>
        <v>0</v>
      </c>
      <c r="AE43" s="90">
        <f t="shared" si="10"/>
        <v>0</v>
      </c>
      <c r="AF43" s="90">
        <f t="shared" si="10"/>
        <v>0</v>
      </c>
      <c r="AG43" s="90">
        <f t="shared" si="10"/>
        <v>0</v>
      </c>
      <c r="AH43" s="90">
        <f t="shared" si="10"/>
        <v>0</v>
      </c>
      <c r="AI43" s="90">
        <f t="shared" si="10"/>
        <v>0</v>
      </c>
      <c r="AJ43" s="90">
        <f t="shared" si="10"/>
        <v>0</v>
      </c>
      <c r="AK43" s="90">
        <f t="shared" si="10"/>
        <v>0</v>
      </c>
      <c r="AL43" s="90">
        <f t="shared" si="10"/>
        <v>0</v>
      </c>
      <c r="AM43" s="90">
        <f t="shared" si="10"/>
        <v>0</v>
      </c>
      <c r="AN43" s="90">
        <f t="shared" si="10"/>
        <v>0</v>
      </c>
      <c r="AO43" s="90">
        <f t="shared" si="10"/>
        <v>0</v>
      </c>
      <c r="AP43" s="90">
        <f t="shared" si="10"/>
        <v>0</v>
      </c>
      <c r="AQ43" s="90">
        <f t="shared" si="10"/>
        <v>0</v>
      </c>
    </row>
    <row r="44" spans="1:43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121"/>
      <c r="W44" s="122"/>
      <c r="X44" s="123"/>
      <c r="Y44" s="123"/>
      <c r="Z44" s="123"/>
      <c r="AA44" s="123"/>
      <c r="AB44" s="124"/>
      <c r="AC44" s="121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49" customFormat="1" x14ac:dyDescent="0.25">
      <c r="A45" s="187"/>
      <c r="B45" s="50" t="s">
        <v>40</v>
      </c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1"/>
      <c r="P45" s="52"/>
      <c r="Q45" s="52"/>
      <c r="R45" s="52"/>
      <c r="S45" s="52"/>
      <c r="T45" s="52"/>
      <c r="U45" s="53"/>
      <c r="V45" s="54">
        <f t="shared" ref="V45" si="11">O45-C45</f>
        <v>0</v>
      </c>
      <c r="W45" s="55"/>
      <c r="X45" s="56"/>
      <c r="Y45" s="56"/>
      <c r="Z45" s="56"/>
      <c r="AA45" s="56"/>
      <c r="AB45" s="57"/>
      <c r="AC45" s="54">
        <v>35878461.030000001</v>
      </c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49" customFormat="1" x14ac:dyDescent="0.25">
      <c r="A46" s="187"/>
      <c r="B46" s="50" t="s">
        <v>41</v>
      </c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1"/>
      <c r="P46" s="52"/>
      <c r="Q46" s="52"/>
      <c r="R46" s="52"/>
      <c r="S46" s="52"/>
      <c r="T46" s="52"/>
      <c r="U46" s="53"/>
      <c r="V46" s="54">
        <f t="shared" si="5"/>
        <v>0</v>
      </c>
      <c r="W46" s="55"/>
      <c r="X46" s="56"/>
      <c r="Y46" s="56"/>
      <c r="Z46" s="56"/>
      <c r="AA46" s="56"/>
      <c r="AB46" s="57"/>
      <c r="AC46" s="54">
        <v>6723068.25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s="49" customFormat="1" x14ac:dyDescent="0.25">
      <c r="A47" s="187"/>
      <c r="B47" s="50" t="s">
        <v>42</v>
      </c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1"/>
      <c r="P47" s="52"/>
      <c r="Q47" s="52"/>
      <c r="R47" s="52"/>
      <c r="S47" s="52"/>
      <c r="T47" s="52"/>
      <c r="U47" s="53"/>
      <c r="V47" s="54">
        <f t="shared" si="5"/>
        <v>0</v>
      </c>
      <c r="W47" s="55"/>
      <c r="X47" s="56"/>
      <c r="Y47" s="56"/>
      <c r="Z47" s="56"/>
      <c r="AA47" s="56"/>
      <c r="AB47" s="57"/>
      <c r="AC47" s="54">
        <v>8181381.6900000004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49" customFormat="1" x14ac:dyDescent="0.25">
      <c r="A48" s="187"/>
      <c r="B48" s="50" t="s">
        <v>43</v>
      </c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1"/>
      <c r="P48" s="52"/>
      <c r="Q48" s="52"/>
      <c r="R48" s="52"/>
      <c r="S48" s="52"/>
      <c r="T48" s="52"/>
      <c r="U48" s="53"/>
      <c r="V48" s="54">
        <f t="shared" si="5"/>
        <v>0</v>
      </c>
      <c r="W48" s="55"/>
      <c r="X48" s="56"/>
      <c r="Y48" s="56"/>
      <c r="Z48" s="56"/>
      <c r="AA48" s="56"/>
      <c r="AB48" s="57"/>
      <c r="AC48" s="54">
        <v>6541560.7999999998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49" customFormat="1" x14ac:dyDescent="0.25">
      <c r="A49" s="187"/>
      <c r="B49" s="50" t="s">
        <v>44</v>
      </c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1"/>
      <c r="P49" s="52"/>
      <c r="Q49" s="52"/>
      <c r="R49" s="52"/>
      <c r="S49" s="52"/>
      <c r="T49" s="52"/>
      <c r="U49" s="53"/>
      <c r="V49" s="54">
        <f t="shared" si="5"/>
        <v>0</v>
      </c>
      <c r="W49" s="55"/>
      <c r="X49" s="56"/>
      <c r="Y49" s="56"/>
      <c r="Z49" s="56"/>
      <c r="AA49" s="56"/>
      <c r="AB49" s="57"/>
      <c r="AC49" s="54">
        <v>8199942.0899999999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165" customFormat="1" x14ac:dyDescent="0.25">
      <c r="A50" s="188"/>
      <c r="B50" s="50" t="s">
        <v>45</v>
      </c>
      <c r="C50" s="179">
        <f>SUM(C45:C49)</f>
        <v>0</v>
      </c>
      <c r="D50" s="180">
        <f t="shared" ref="D50:AQ64" si="12">SUM(D45:D49)</f>
        <v>0</v>
      </c>
      <c r="E50" s="180">
        <f t="shared" si="12"/>
        <v>0</v>
      </c>
      <c r="F50" s="180">
        <f t="shared" si="12"/>
        <v>0</v>
      </c>
      <c r="G50" s="180">
        <f t="shared" si="12"/>
        <v>0</v>
      </c>
      <c r="H50" s="180">
        <f t="shared" si="12"/>
        <v>0</v>
      </c>
      <c r="I50" s="180">
        <f t="shared" si="12"/>
        <v>0</v>
      </c>
      <c r="J50" s="180">
        <f t="shared" si="12"/>
        <v>0</v>
      </c>
      <c r="K50" s="180">
        <f t="shared" si="12"/>
        <v>0</v>
      </c>
      <c r="L50" s="180">
        <f t="shared" si="12"/>
        <v>0</v>
      </c>
      <c r="M50" s="180">
        <f t="shared" si="12"/>
        <v>0</v>
      </c>
      <c r="N50" s="181">
        <f t="shared" si="12"/>
        <v>0</v>
      </c>
      <c r="O50" s="179">
        <f t="shared" si="12"/>
        <v>0</v>
      </c>
      <c r="P50" s="180">
        <f t="shared" si="12"/>
        <v>0</v>
      </c>
      <c r="Q50" s="180">
        <f t="shared" si="12"/>
        <v>0</v>
      </c>
      <c r="R50" s="180">
        <f t="shared" si="12"/>
        <v>0</v>
      </c>
      <c r="S50" s="180">
        <f t="shared" si="12"/>
        <v>0</v>
      </c>
      <c r="T50" s="180">
        <f t="shared" si="12"/>
        <v>0</v>
      </c>
      <c r="U50" s="181">
        <f t="shared" si="12"/>
        <v>0</v>
      </c>
      <c r="V50" s="58">
        <f t="shared" si="12"/>
        <v>0</v>
      </c>
      <c r="W50" s="182">
        <f t="shared" si="12"/>
        <v>0</v>
      </c>
      <c r="X50" s="183">
        <f t="shared" si="12"/>
        <v>0</v>
      </c>
      <c r="Y50" s="183">
        <f t="shared" si="12"/>
        <v>0</v>
      </c>
      <c r="Z50" s="183">
        <f t="shared" si="12"/>
        <v>0</v>
      </c>
      <c r="AA50" s="183">
        <f t="shared" si="12"/>
        <v>0</v>
      </c>
      <c r="AB50" s="184">
        <f t="shared" si="12"/>
        <v>0</v>
      </c>
      <c r="AC50" s="58">
        <f t="shared" si="12"/>
        <v>65524413.859999999</v>
      </c>
      <c r="AD50" s="182">
        <f t="shared" si="12"/>
        <v>0</v>
      </c>
      <c r="AE50" s="182">
        <f t="shared" si="12"/>
        <v>0</v>
      </c>
      <c r="AF50" s="182">
        <f t="shared" si="12"/>
        <v>0</v>
      </c>
      <c r="AG50" s="182">
        <f t="shared" si="12"/>
        <v>0</v>
      </c>
      <c r="AH50" s="182">
        <f t="shared" si="12"/>
        <v>0</v>
      </c>
      <c r="AI50" s="182">
        <f t="shared" si="12"/>
        <v>0</v>
      </c>
      <c r="AJ50" s="182">
        <f t="shared" si="12"/>
        <v>0</v>
      </c>
      <c r="AK50" s="182">
        <f t="shared" si="12"/>
        <v>0</v>
      </c>
      <c r="AL50" s="182">
        <f t="shared" si="12"/>
        <v>0</v>
      </c>
      <c r="AM50" s="182">
        <f t="shared" si="12"/>
        <v>0</v>
      </c>
      <c r="AN50" s="182">
        <f t="shared" si="12"/>
        <v>0</v>
      </c>
      <c r="AO50" s="182">
        <f t="shared" si="12"/>
        <v>0</v>
      </c>
      <c r="AP50" s="182">
        <f t="shared" si="12"/>
        <v>0</v>
      </c>
      <c r="AQ50" s="182">
        <f t="shared" si="12"/>
        <v>0</v>
      </c>
    </row>
    <row r="51" spans="1:43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63"/>
      <c r="W51" s="64"/>
      <c r="X51" s="65"/>
      <c r="Y51" s="65"/>
      <c r="Z51" s="65"/>
      <c r="AA51" s="65"/>
      <c r="AB51" s="66"/>
      <c r="AC51" s="63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</row>
    <row r="52" spans="1:43" s="49" customFormat="1" x14ac:dyDescent="0.25">
      <c r="A52" s="187"/>
      <c r="B52" s="50" t="s">
        <v>40</v>
      </c>
      <c r="C52" s="51">
        <v>20763179.100000001</v>
      </c>
      <c r="D52" s="52">
        <v>24543032.52</v>
      </c>
      <c r="E52" s="52">
        <v>24269290.620000001</v>
      </c>
      <c r="F52" s="52">
        <v>18832361.789999999</v>
      </c>
      <c r="G52" s="52">
        <v>16042456.109999999</v>
      </c>
      <c r="H52" s="52">
        <v>13293081.289999999</v>
      </c>
      <c r="I52" s="52">
        <v>15693266.15</v>
      </c>
      <c r="J52" s="52">
        <v>21825045.900000002</v>
      </c>
      <c r="K52" s="52">
        <v>18846888.199999999</v>
      </c>
      <c r="L52" s="52">
        <v>15470298.190000001</v>
      </c>
      <c r="M52" s="52">
        <v>14563110.450000001</v>
      </c>
      <c r="N52" s="53">
        <v>18916408</v>
      </c>
      <c r="O52" s="51">
        <v>26931463.52</v>
      </c>
      <c r="P52" s="52"/>
      <c r="Q52" s="52"/>
      <c r="R52" s="52"/>
      <c r="S52" s="52"/>
      <c r="T52" s="52"/>
      <c r="U52" s="53"/>
      <c r="V52" s="54">
        <f t="shared" ref="V52" si="13">O52-C52</f>
        <v>6168284.4199999981</v>
      </c>
      <c r="W52" s="55"/>
      <c r="X52" s="56"/>
      <c r="Y52" s="56"/>
      <c r="Z52" s="56"/>
      <c r="AA52" s="56"/>
      <c r="AB52" s="57"/>
      <c r="AC52" s="54">
        <v>22649453.440000001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s="49" customFormat="1" x14ac:dyDescent="0.25">
      <c r="A53" s="187"/>
      <c r="B53" s="50" t="s">
        <v>41</v>
      </c>
      <c r="C53" s="51">
        <v>2903168.54</v>
      </c>
      <c r="D53" s="52">
        <v>2468876.02</v>
      </c>
      <c r="E53" s="52">
        <v>2049249.99</v>
      </c>
      <c r="F53" s="52">
        <v>1722821.16</v>
      </c>
      <c r="G53" s="52">
        <v>1677132.45</v>
      </c>
      <c r="H53" s="52">
        <v>1869191.14</v>
      </c>
      <c r="I53" s="52">
        <v>2271647.7200000002</v>
      </c>
      <c r="J53" s="52">
        <v>2195846.65</v>
      </c>
      <c r="K53" s="52">
        <v>1860448.84</v>
      </c>
      <c r="L53" s="52">
        <v>1772057.2</v>
      </c>
      <c r="M53" s="52">
        <v>1931328.7</v>
      </c>
      <c r="N53" s="53">
        <v>2295077.08</v>
      </c>
      <c r="O53" s="51">
        <v>2433390.63</v>
      </c>
      <c r="P53" s="52"/>
      <c r="Q53" s="52"/>
      <c r="R53" s="52"/>
      <c r="S53" s="52"/>
      <c r="T53" s="52"/>
      <c r="U53" s="53"/>
      <c r="V53" s="54">
        <f t="shared" si="5"/>
        <v>-469777.91000000015</v>
      </c>
      <c r="W53" s="55"/>
      <c r="X53" s="56"/>
      <c r="Y53" s="56"/>
      <c r="Z53" s="56"/>
      <c r="AA53" s="56"/>
      <c r="AB53" s="57"/>
      <c r="AC53" s="54">
        <v>5901336.1799999997</v>
      </c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s="49" customFormat="1" x14ac:dyDescent="0.25">
      <c r="A54" s="187"/>
      <c r="B54" s="50" t="s">
        <v>42</v>
      </c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1"/>
      <c r="P54" s="52"/>
      <c r="Q54" s="52"/>
      <c r="R54" s="52"/>
      <c r="S54" s="52"/>
      <c r="T54" s="52"/>
      <c r="U54" s="53"/>
      <c r="V54" s="54">
        <f t="shared" si="5"/>
        <v>0</v>
      </c>
      <c r="W54" s="55"/>
      <c r="X54" s="56"/>
      <c r="Y54" s="56"/>
      <c r="Z54" s="56"/>
      <c r="AA54" s="56"/>
      <c r="AB54" s="57"/>
      <c r="AC54" s="54">
        <v>3231824.52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s="49" customFormat="1" x14ac:dyDescent="0.25">
      <c r="A55" s="187"/>
      <c r="B55" s="50" t="s">
        <v>43</v>
      </c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1"/>
      <c r="P55" s="52"/>
      <c r="Q55" s="52"/>
      <c r="R55" s="52"/>
      <c r="S55" s="52"/>
      <c r="T55" s="52"/>
      <c r="U55" s="53"/>
      <c r="V55" s="54">
        <f t="shared" si="5"/>
        <v>0</v>
      </c>
      <c r="W55" s="55"/>
      <c r="X55" s="56"/>
      <c r="Y55" s="56"/>
      <c r="Z55" s="56"/>
      <c r="AA55" s="56"/>
      <c r="AB55" s="57"/>
      <c r="AC55" s="54">
        <v>2111168.9700000002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s="49" customFormat="1" x14ac:dyDescent="0.25">
      <c r="A56" s="187"/>
      <c r="B56" s="50" t="s">
        <v>44</v>
      </c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1"/>
      <c r="P56" s="52"/>
      <c r="Q56" s="52"/>
      <c r="R56" s="52"/>
      <c r="S56" s="52"/>
      <c r="T56" s="52"/>
      <c r="U56" s="53"/>
      <c r="V56" s="54">
        <f t="shared" si="5"/>
        <v>0</v>
      </c>
      <c r="W56" s="55"/>
      <c r="X56" s="56"/>
      <c r="Y56" s="56"/>
      <c r="Z56" s="56"/>
      <c r="AA56" s="56"/>
      <c r="AB56" s="57"/>
      <c r="AC56" s="54">
        <v>2199249.8199999998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s="165" customFormat="1" x14ac:dyDescent="0.25">
      <c r="A57" s="188"/>
      <c r="B57" s="50" t="s">
        <v>45</v>
      </c>
      <c r="C57" s="179">
        <f>SUM(C52:C56)</f>
        <v>23666347.640000001</v>
      </c>
      <c r="D57" s="180">
        <f t="shared" ref="D57:AQ57" si="14">SUM(D52:D56)</f>
        <v>27011908.539999999</v>
      </c>
      <c r="E57" s="180">
        <f t="shared" si="14"/>
        <v>26318540.609999999</v>
      </c>
      <c r="F57" s="180">
        <f t="shared" si="14"/>
        <v>20555182.949999999</v>
      </c>
      <c r="G57" s="180">
        <f t="shared" si="14"/>
        <v>17719588.559999999</v>
      </c>
      <c r="H57" s="180">
        <f t="shared" si="14"/>
        <v>15162272.43</v>
      </c>
      <c r="I57" s="180">
        <f t="shared" si="14"/>
        <v>17964913.870000001</v>
      </c>
      <c r="J57" s="180">
        <f t="shared" si="14"/>
        <v>24020892.550000001</v>
      </c>
      <c r="K57" s="180">
        <f t="shared" si="14"/>
        <v>20707337.039999999</v>
      </c>
      <c r="L57" s="180">
        <f t="shared" si="14"/>
        <v>17242355.390000001</v>
      </c>
      <c r="M57" s="180">
        <f t="shared" si="14"/>
        <v>16494439.15</v>
      </c>
      <c r="N57" s="181">
        <f t="shared" si="14"/>
        <v>21211485.079999998</v>
      </c>
      <c r="O57" s="179">
        <f t="shared" si="14"/>
        <v>29364854.149999999</v>
      </c>
      <c r="P57" s="180">
        <f t="shared" si="14"/>
        <v>0</v>
      </c>
      <c r="Q57" s="180">
        <f t="shared" si="14"/>
        <v>0</v>
      </c>
      <c r="R57" s="180">
        <f t="shared" si="14"/>
        <v>0</v>
      </c>
      <c r="S57" s="180">
        <f t="shared" si="14"/>
        <v>0</v>
      </c>
      <c r="T57" s="180">
        <f t="shared" si="14"/>
        <v>0</v>
      </c>
      <c r="U57" s="181">
        <f t="shared" si="14"/>
        <v>0</v>
      </c>
      <c r="V57" s="58">
        <f t="shared" si="12"/>
        <v>5698506.5099999979</v>
      </c>
      <c r="W57" s="182">
        <f t="shared" si="14"/>
        <v>0</v>
      </c>
      <c r="X57" s="183">
        <f t="shared" si="14"/>
        <v>0</v>
      </c>
      <c r="Y57" s="183">
        <f t="shared" si="14"/>
        <v>0</v>
      </c>
      <c r="Z57" s="183">
        <f t="shared" si="14"/>
        <v>0</v>
      </c>
      <c r="AA57" s="183">
        <f t="shared" si="14"/>
        <v>0</v>
      </c>
      <c r="AB57" s="184">
        <f t="shared" si="14"/>
        <v>0</v>
      </c>
      <c r="AC57" s="58">
        <f t="shared" si="14"/>
        <v>36093032.93</v>
      </c>
      <c r="AD57" s="182">
        <f t="shared" si="14"/>
        <v>0</v>
      </c>
      <c r="AE57" s="182">
        <f t="shared" si="14"/>
        <v>0</v>
      </c>
      <c r="AF57" s="182">
        <f t="shared" si="14"/>
        <v>0</v>
      </c>
      <c r="AG57" s="182">
        <f t="shared" si="14"/>
        <v>0</v>
      </c>
      <c r="AH57" s="182">
        <f t="shared" si="14"/>
        <v>0</v>
      </c>
      <c r="AI57" s="182">
        <f t="shared" si="14"/>
        <v>0</v>
      </c>
      <c r="AJ57" s="182">
        <f t="shared" si="14"/>
        <v>0</v>
      </c>
      <c r="AK57" s="182">
        <f t="shared" si="14"/>
        <v>0</v>
      </c>
      <c r="AL57" s="182">
        <f t="shared" si="14"/>
        <v>0</v>
      </c>
      <c r="AM57" s="182">
        <f t="shared" si="14"/>
        <v>0</v>
      </c>
      <c r="AN57" s="182">
        <f t="shared" si="14"/>
        <v>0</v>
      </c>
      <c r="AO57" s="182">
        <f t="shared" si="14"/>
        <v>0</v>
      </c>
      <c r="AP57" s="182">
        <f t="shared" si="14"/>
        <v>0</v>
      </c>
      <c r="AQ57" s="182">
        <f t="shared" si="14"/>
        <v>0</v>
      </c>
    </row>
    <row r="58" spans="1:43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63"/>
      <c r="W58" s="64"/>
      <c r="X58" s="65"/>
      <c r="Y58" s="65"/>
      <c r="Z58" s="65"/>
      <c r="AA58" s="65"/>
      <c r="AB58" s="66"/>
      <c r="AC58" s="63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</row>
    <row r="59" spans="1:43" s="49" customFormat="1" x14ac:dyDescent="0.25">
      <c r="A59" s="187"/>
      <c r="B59" s="50" t="s">
        <v>40</v>
      </c>
      <c r="C59" s="51">
        <v>94737333.569999993</v>
      </c>
      <c r="D59" s="52">
        <v>100111260.84999999</v>
      </c>
      <c r="E59" s="52">
        <v>107560804.56999999</v>
      </c>
      <c r="F59" s="52">
        <v>113787000.44999999</v>
      </c>
      <c r="G59" s="52">
        <v>110459183.38</v>
      </c>
      <c r="H59" s="52">
        <v>107177694.37</v>
      </c>
      <c r="I59" s="52">
        <v>103358108.73999999</v>
      </c>
      <c r="J59" s="52">
        <v>98937519.540000007</v>
      </c>
      <c r="K59" s="52">
        <v>103948186.16000001</v>
      </c>
      <c r="L59" s="52">
        <v>110410135.31</v>
      </c>
      <c r="M59" s="52">
        <v>103544050.97999999</v>
      </c>
      <c r="N59" s="53">
        <v>104486502.43000001</v>
      </c>
      <c r="O59" s="51">
        <v>109735832.10999998</v>
      </c>
      <c r="P59" s="52"/>
      <c r="Q59" s="52"/>
      <c r="R59" s="52"/>
      <c r="S59" s="52"/>
      <c r="T59" s="52"/>
      <c r="U59" s="53"/>
      <c r="V59" s="54">
        <f t="shared" ref="V59" si="15">O59-C59</f>
        <v>14998498.539999992</v>
      </c>
      <c r="W59" s="55"/>
      <c r="X59" s="56"/>
      <c r="Y59" s="56"/>
      <c r="Z59" s="56"/>
      <c r="AA59" s="56"/>
      <c r="AB59" s="57"/>
      <c r="AC59" s="54">
        <v>119631618.78</v>
      </c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s="49" customFormat="1" x14ac:dyDescent="0.25">
      <c r="A60" s="187"/>
      <c r="B60" s="50" t="s">
        <v>41</v>
      </c>
      <c r="C60" s="51">
        <v>77451866.530000001</v>
      </c>
      <c r="D60" s="52">
        <v>76731340.349999994</v>
      </c>
      <c r="E60" s="52">
        <v>73943300.430000007</v>
      </c>
      <c r="F60" s="52">
        <v>72412789.650000006</v>
      </c>
      <c r="G60" s="52">
        <v>73983893.219999999</v>
      </c>
      <c r="H60" s="52">
        <v>70162162.629999995</v>
      </c>
      <c r="I60" s="52">
        <v>68685318.260000005</v>
      </c>
      <c r="J60" s="52">
        <v>72536386.459999993</v>
      </c>
      <c r="K60" s="52">
        <v>71563005.739999995</v>
      </c>
      <c r="L60" s="52">
        <v>68941941.590000004</v>
      </c>
      <c r="M60" s="52">
        <v>74335436.219999999</v>
      </c>
      <c r="N60" s="53">
        <v>73170885.069999993</v>
      </c>
      <c r="O60" s="51">
        <v>74418714.590000004</v>
      </c>
      <c r="P60" s="52"/>
      <c r="Q60" s="52"/>
      <c r="R60" s="52"/>
      <c r="S60" s="52"/>
      <c r="T60" s="52"/>
      <c r="U60" s="53"/>
      <c r="V60" s="54">
        <f t="shared" si="5"/>
        <v>-3033151.9399999976</v>
      </c>
      <c r="W60" s="55"/>
      <c r="X60" s="56"/>
      <c r="Y60" s="56"/>
      <c r="Z60" s="56"/>
      <c r="AA60" s="56"/>
      <c r="AB60" s="57"/>
      <c r="AC60" s="54">
        <v>61195077.689999998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s="49" customFormat="1" x14ac:dyDescent="0.25">
      <c r="A61" s="187"/>
      <c r="B61" s="50" t="s">
        <v>42</v>
      </c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1"/>
      <c r="P61" s="52"/>
      <c r="Q61" s="52"/>
      <c r="R61" s="52"/>
      <c r="S61" s="52"/>
      <c r="T61" s="52"/>
      <c r="U61" s="53"/>
      <c r="V61" s="54">
        <f t="shared" si="5"/>
        <v>0</v>
      </c>
      <c r="W61" s="55"/>
      <c r="X61" s="56"/>
      <c r="Y61" s="56"/>
      <c r="Z61" s="56"/>
      <c r="AA61" s="56"/>
      <c r="AB61" s="57"/>
      <c r="AC61" s="54">
        <v>4529651.2699999996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s="49" customFormat="1" x14ac:dyDescent="0.25">
      <c r="A62" s="187"/>
      <c r="B62" s="50" t="s">
        <v>43</v>
      </c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1"/>
      <c r="P62" s="52"/>
      <c r="Q62" s="52"/>
      <c r="R62" s="52"/>
      <c r="S62" s="52"/>
      <c r="T62" s="52"/>
      <c r="U62" s="53"/>
      <c r="V62" s="54">
        <f t="shared" si="5"/>
        <v>0</v>
      </c>
      <c r="W62" s="55"/>
      <c r="X62" s="56"/>
      <c r="Y62" s="56"/>
      <c r="Z62" s="56"/>
      <c r="AA62" s="56"/>
      <c r="AB62" s="57"/>
      <c r="AC62" s="54">
        <v>3031376.37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s="49" customFormat="1" x14ac:dyDescent="0.25">
      <c r="A63" s="187"/>
      <c r="B63" s="50" t="s">
        <v>44</v>
      </c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1"/>
      <c r="P63" s="52"/>
      <c r="Q63" s="52"/>
      <c r="R63" s="52"/>
      <c r="S63" s="52"/>
      <c r="T63" s="52"/>
      <c r="U63" s="53"/>
      <c r="V63" s="54">
        <f t="shared" si="5"/>
        <v>0</v>
      </c>
      <c r="W63" s="55"/>
      <c r="X63" s="56"/>
      <c r="Y63" s="56"/>
      <c r="Z63" s="56"/>
      <c r="AA63" s="56"/>
      <c r="AB63" s="57"/>
      <c r="AC63" s="54">
        <v>6727344.7999999998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s="165" customFormat="1" x14ac:dyDescent="0.25">
      <c r="A64" s="188"/>
      <c r="B64" s="50" t="s">
        <v>45</v>
      </c>
      <c r="C64" s="179">
        <f>SUM(C59:C63)</f>
        <v>172189200.09999999</v>
      </c>
      <c r="D64" s="180">
        <f t="shared" ref="D64:AQ64" si="16">SUM(D59:D63)</f>
        <v>176842601.19999999</v>
      </c>
      <c r="E64" s="180">
        <f t="shared" si="16"/>
        <v>181504105</v>
      </c>
      <c r="F64" s="180">
        <f t="shared" si="16"/>
        <v>186199790.09999999</v>
      </c>
      <c r="G64" s="180">
        <f t="shared" si="16"/>
        <v>184443076.59999999</v>
      </c>
      <c r="H64" s="180">
        <f t="shared" si="16"/>
        <v>177339857</v>
      </c>
      <c r="I64" s="180">
        <f t="shared" si="16"/>
        <v>172043427</v>
      </c>
      <c r="J64" s="180">
        <f t="shared" si="16"/>
        <v>171473906</v>
      </c>
      <c r="K64" s="180">
        <f t="shared" si="16"/>
        <v>175511191.90000001</v>
      </c>
      <c r="L64" s="180">
        <f t="shared" si="16"/>
        <v>179352076.90000001</v>
      </c>
      <c r="M64" s="180">
        <f t="shared" si="16"/>
        <v>177879487.19999999</v>
      </c>
      <c r="N64" s="181">
        <f t="shared" si="16"/>
        <v>177657387.5</v>
      </c>
      <c r="O64" s="179">
        <f t="shared" si="16"/>
        <v>184154546.69999999</v>
      </c>
      <c r="P64" s="180">
        <f t="shared" si="16"/>
        <v>0</v>
      </c>
      <c r="Q64" s="180">
        <f t="shared" si="16"/>
        <v>0</v>
      </c>
      <c r="R64" s="180">
        <f t="shared" si="16"/>
        <v>0</v>
      </c>
      <c r="S64" s="180">
        <f t="shared" si="16"/>
        <v>0</v>
      </c>
      <c r="T64" s="180">
        <f t="shared" si="16"/>
        <v>0</v>
      </c>
      <c r="U64" s="181">
        <f t="shared" si="16"/>
        <v>0</v>
      </c>
      <c r="V64" s="58">
        <f t="shared" si="12"/>
        <v>11965346.599999994</v>
      </c>
      <c r="W64" s="182">
        <f t="shared" si="16"/>
        <v>0</v>
      </c>
      <c r="X64" s="183">
        <f t="shared" si="16"/>
        <v>0</v>
      </c>
      <c r="Y64" s="183">
        <f t="shared" si="16"/>
        <v>0</v>
      </c>
      <c r="Z64" s="183">
        <f t="shared" si="16"/>
        <v>0</v>
      </c>
      <c r="AA64" s="183">
        <f t="shared" si="16"/>
        <v>0</v>
      </c>
      <c r="AB64" s="184">
        <f t="shared" si="16"/>
        <v>0</v>
      </c>
      <c r="AC64" s="58">
        <f t="shared" si="16"/>
        <v>195115068.91000003</v>
      </c>
      <c r="AD64" s="182">
        <f t="shared" si="16"/>
        <v>0</v>
      </c>
      <c r="AE64" s="182">
        <f t="shared" si="16"/>
        <v>0</v>
      </c>
      <c r="AF64" s="182">
        <f t="shared" si="16"/>
        <v>0</v>
      </c>
      <c r="AG64" s="182">
        <f t="shared" si="16"/>
        <v>0</v>
      </c>
      <c r="AH64" s="182">
        <f t="shared" si="16"/>
        <v>0</v>
      </c>
      <c r="AI64" s="182">
        <f t="shared" si="16"/>
        <v>0</v>
      </c>
      <c r="AJ64" s="182">
        <f t="shared" si="16"/>
        <v>0</v>
      </c>
      <c r="AK64" s="182">
        <f t="shared" si="16"/>
        <v>0</v>
      </c>
      <c r="AL64" s="182">
        <f t="shared" si="16"/>
        <v>0</v>
      </c>
      <c r="AM64" s="182">
        <f t="shared" si="16"/>
        <v>0</v>
      </c>
      <c r="AN64" s="182">
        <f t="shared" si="16"/>
        <v>0</v>
      </c>
      <c r="AO64" s="182">
        <f t="shared" si="16"/>
        <v>0</v>
      </c>
      <c r="AP64" s="182">
        <f t="shared" si="16"/>
        <v>0</v>
      </c>
      <c r="AQ64" s="182">
        <f t="shared" si="16"/>
        <v>0</v>
      </c>
    </row>
    <row r="65" spans="1:43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63"/>
      <c r="W65" s="64"/>
      <c r="X65" s="65"/>
      <c r="Y65" s="65"/>
      <c r="Z65" s="65"/>
      <c r="AA65" s="65"/>
      <c r="AB65" s="66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</row>
    <row r="66" spans="1:43" s="49" customFormat="1" x14ac:dyDescent="0.25">
      <c r="A66" s="187"/>
      <c r="B66" s="50" t="s">
        <v>40</v>
      </c>
      <c r="C66" s="51">
        <f t="shared" ref="C66:O66" si="17">C59+C52+C45</f>
        <v>115500512.66999999</v>
      </c>
      <c r="D66" s="52">
        <f t="shared" si="17"/>
        <v>124654293.36999999</v>
      </c>
      <c r="E66" s="52">
        <f t="shared" si="17"/>
        <v>131830095.19</v>
      </c>
      <c r="F66" s="52">
        <f t="shared" si="17"/>
        <v>132619362.23999998</v>
      </c>
      <c r="G66" s="52">
        <f t="shared" si="17"/>
        <v>126501639.48999999</v>
      </c>
      <c r="H66" s="52">
        <f t="shared" si="17"/>
        <v>120470775.66</v>
      </c>
      <c r="I66" s="52">
        <f t="shared" si="17"/>
        <v>119051374.89</v>
      </c>
      <c r="J66" s="52">
        <f t="shared" si="17"/>
        <v>120762565.44000001</v>
      </c>
      <c r="K66" s="52">
        <f t="shared" si="17"/>
        <v>122795074.36000001</v>
      </c>
      <c r="L66" s="52">
        <f t="shared" si="17"/>
        <v>125880433.5</v>
      </c>
      <c r="M66" s="52">
        <f t="shared" si="17"/>
        <v>118107161.42999999</v>
      </c>
      <c r="N66" s="53">
        <f t="shared" si="17"/>
        <v>123402910.43000001</v>
      </c>
      <c r="O66" s="51">
        <f t="shared" si="17"/>
        <v>136667295.63</v>
      </c>
      <c r="P66" s="52"/>
      <c r="Q66" s="52"/>
      <c r="R66" s="52"/>
      <c r="S66" s="52"/>
      <c r="T66" s="52"/>
      <c r="U66" s="53"/>
      <c r="V66" s="54">
        <f t="shared" ref="V66" si="18">O66-C66</f>
        <v>21166782.960000008</v>
      </c>
      <c r="W66" s="55"/>
      <c r="X66" s="56"/>
      <c r="Y66" s="56"/>
      <c r="Z66" s="56"/>
      <c r="AA66" s="56"/>
      <c r="AB66" s="57"/>
      <c r="AC66" s="54">
        <v>178159533.25</v>
      </c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s="49" customFormat="1" x14ac:dyDescent="0.25">
      <c r="A67" s="187"/>
      <c r="B67" s="50" t="s">
        <v>41</v>
      </c>
      <c r="C67" s="51">
        <f t="shared" ref="C67:O67" si="19">C60+C53+C46</f>
        <v>80355035.070000008</v>
      </c>
      <c r="D67" s="52">
        <f t="shared" si="19"/>
        <v>79200216.36999999</v>
      </c>
      <c r="E67" s="52">
        <f t="shared" si="19"/>
        <v>75992550.420000002</v>
      </c>
      <c r="F67" s="52">
        <f t="shared" si="19"/>
        <v>74135610.810000002</v>
      </c>
      <c r="G67" s="52">
        <f t="shared" si="19"/>
        <v>75661025.670000002</v>
      </c>
      <c r="H67" s="52">
        <f t="shared" si="19"/>
        <v>72031353.769999996</v>
      </c>
      <c r="I67" s="52">
        <f t="shared" si="19"/>
        <v>70956965.980000004</v>
      </c>
      <c r="J67" s="52">
        <f t="shared" si="19"/>
        <v>74732233.109999999</v>
      </c>
      <c r="K67" s="52">
        <f t="shared" si="19"/>
        <v>73423454.579999998</v>
      </c>
      <c r="L67" s="52">
        <f t="shared" si="19"/>
        <v>70713998.790000007</v>
      </c>
      <c r="M67" s="52">
        <f t="shared" si="19"/>
        <v>76266764.920000002</v>
      </c>
      <c r="N67" s="53">
        <f t="shared" si="19"/>
        <v>75465962.149999991</v>
      </c>
      <c r="O67" s="51">
        <f t="shared" si="19"/>
        <v>76852105.219999999</v>
      </c>
      <c r="P67" s="52"/>
      <c r="Q67" s="52"/>
      <c r="R67" s="52"/>
      <c r="S67" s="52"/>
      <c r="T67" s="52"/>
      <c r="U67" s="53"/>
      <c r="V67" s="54">
        <f t="shared" si="5"/>
        <v>-3502929.8500000089</v>
      </c>
      <c r="W67" s="55"/>
      <c r="X67" s="56"/>
      <c r="Y67" s="56"/>
      <c r="Z67" s="56"/>
      <c r="AA67" s="56"/>
      <c r="AB67" s="57"/>
      <c r="AC67" s="54">
        <v>73819482.120000005</v>
      </c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s="49" customFormat="1" x14ac:dyDescent="0.25">
      <c r="A68" s="187"/>
      <c r="B68" s="50" t="s">
        <v>42</v>
      </c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1"/>
      <c r="P68" s="52"/>
      <c r="Q68" s="52"/>
      <c r="R68" s="52"/>
      <c r="S68" s="52"/>
      <c r="T68" s="52"/>
      <c r="U68" s="53"/>
      <c r="V68" s="54">
        <f t="shared" si="5"/>
        <v>0</v>
      </c>
      <c r="W68" s="55"/>
      <c r="X68" s="56"/>
      <c r="Y68" s="56"/>
      <c r="Z68" s="56"/>
      <c r="AA68" s="56"/>
      <c r="AB68" s="57"/>
      <c r="AC68" s="54">
        <v>15942857.48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s="49" customFormat="1" x14ac:dyDescent="0.25">
      <c r="A69" s="187"/>
      <c r="B69" s="50" t="s">
        <v>43</v>
      </c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1"/>
      <c r="P69" s="52"/>
      <c r="Q69" s="52"/>
      <c r="R69" s="52"/>
      <c r="S69" s="52"/>
      <c r="T69" s="52"/>
      <c r="U69" s="53"/>
      <c r="V69" s="54">
        <f t="shared" si="5"/>
        <v>0</v>
      </c>
      <c r="W69" s="55"/>
      <c r="X69" s="56"/>
      <c r="Y69" s="56"/>
      <c r="Z69" s="56"/>
      <c r="AA69" s="56"/>
      <c r="AB69" s="57"/>
      <c r="AC69" s="54">
        <v>11684106.140000001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s="49" customFormat="1" x14ac:dyDescent="0.25">
      <c r="A70" s="187"/>
      <c r="B70" s="50" t="s">
        <v>44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1"/>
      <c r="P70" s="52"/>
      <c r="Q70" s="52"/>
      <c r="R70" s="52"/>
      <c r="S70" s="52"/>
      <c r="T70" s="52"/>
      <c r="U70" s="53"/>
      <c r="V70" s="54">
        <f t="shared" si="5"/>
        <v>0</v>
      </c>
      <c r="W70" s="55"/>
      <c r="X70" s="56"/>
      <c r="Y70" s="56"/>
      <c r="Z70" s="56"/>
      <c r="AA70" s="56"/>
      <c r="AB70" s="57"/>
      <c r="AC70" s="54">
        <v>17126536.710000001</v>
      </c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s="165" customFormat="1" ht="15.75" thickBot="1" x14ac:dyDescent="0.3">
      <c r="A71" s="188"/>
      <c r="B71" s="67" t="s">
        <v>45</v>
      </c>
      <c r="C71" s="159">
        <f>SUM(C66:C70)</f>
        <v>195855547.74000001</v>
      </c>
      <c r="D71" s="160">
        <f t="shared" ref="D71:AQ85" si="20">SUM(D66:D70)</f>
        <v>203854509.73999998</v>
      </c>
      <c r="E71" s="160">
        <f t="shared" si="20"/>
        <v>207822645.61000001</v>
      </c>
      <c r="F71" s="160">
        <f t="shared" si="20"/>
        <v>206754973.04999998</v>
      </c>
      <c r="G71" s="160">
        <f t="shared" si="20"/>
        <v>202162665.16</v>
      </c>
      <c r="H71" s="160">
        <f t="shared" si="20"/>
        <v>192502129.43000001</v>
      </c>
      <c r="I71" s="160">
        <f t="shared" si="20"/>
        <v>190008340.87</v>
      </c>
      <c r="J71" s="160">
        <f t="shared" si="20"/>
        <v>195494798.55000001</v>
      </c>
      <c r="K71" s="160">
        <f t="shared" si="20"/>
        <v>196218528.94</v>
      </c>
      <c r="L71" s="160">
        <f t="shared" si="20"/>
        <v>196594432.29000002</v>
      </c>
      <c r="M71" s="160">
        <f t="shared" si="20"/>
        <v>194373926.34999999</v>
      </c>
      <c r="N71" s="161">
        <f t="shared" si="20"/>
        <v>198868872.57999998</v>
      </c>
      <c r="O71" s="159">
        <f t="shared" si="20"/>
        <v>213519400.84999999</v>
      </c>
      <c r="P71" s="160">
        <f t="shared" si="20"/>
        <v>0</v>
      </c>
      <c r="Q71" s="160">
        <f t="shared" si="20"/>
        <v>0</v>
      </c>
      <c r="R71" s="160">
        <f t="shared" si="20"/>
        <v>0</v>
      </c>
      <c r="S71" s="160">
        <f t="shared" si="20"/>
        <v>0</v>
      </c>
      <c r="T71" s="160">
        <f t="shared" si="20"/>
        <v>0</v>
      </c>
      <c r="U71" s="161">
        <f t="shared" si="20"/>
        <v>0</v>
      </c>
      <c r="V71" s="47">
        <f t="shared" si="20"/>
        <v>17663853.109999999</v>
      </c>
      <c r="W71" s="162">
        <f t="shared" si="20"/>
        <v>0</v>
      </c>
      <c r="X71" s="163">
        <f t="shared" si="20"/>
        <v>0</v>
      </c>
      <c r="Y71" s="163">
        <f t="shared" si="20"/>
        <v>0</v>
      </c>
      <c r="Z71" s="163">
        <f t="shared" si="20"/>
        <v>0</v>
      </c>
      <c r="AA71" s="163">
        <f t="shared" si="20"/>
        <v>0</v>
      </c>
      <c r="AB71" s="164">
        <f t="shared" si="20"/>
        <v>0</v>
      </c>
      <c r="AC71" s="47">
        <f t="shared" si="20"/>
        <v>296732515.69999999</v>
      </c>
      <c r="AD71" s="162">
        <f t="shared" si="20"/>
        <v>0</v>
      </c>
      <c r="AE71" s="162">
        <f t="shared" si="20"/>
        <v>0</v>
      </c>
      <c r="AF71" s="162">
        <f t="shared" si="20"/>
        <v>0</v>
      </c>
      <c r="AG71" s="162">
        <f t="shared" si="20"/>
        <v>0</v>
      </c>
      <c r="AH71" s="162">
        <f t="shared" si="20"/>
        <v>0</v>
      </c>
      <c r="AI71" s="162">
        <f t="shared" si="20"/>
        <v>0</v>
      </c>
      <c r="AJ71" s="162">
        <f t="shared" si="20"/>
        <v>0</v>
      </c>
      <c r="AK71" s="162">
        <f t="shared" si="20"/>
        <v>0</v>
      </c>
      <c r="AL71" s="162">
        <f t="shared" si="20"/>
        <v>0</v>
      </c>
      <c r="AM71" s="162">
        <f t="shared" si="20"/>
        <v>0</v>
      </c>
      <c r="AN71" s="162">
        <f t="shared" si="20"/>
        <v>0</v>
      </c>
      <c r="AO71" s="162">
        <f t="shared" si="20"/>
        <v>0</v>
      </c>
      <c r="AP71" s="162">
        <f t="shared" si="20"/>
        <v>0</v>
      </c>
      <c r="AQ71" s="162">
        <f t="shared" si="20"/>
        <v>0</v>
      </c>
    </row>
    <row r="72" spans="1:43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98"/>
      <c r="W72" s="99"/>
      <c r="X72" s="100"/>
      <c r="Y72" s="100"/>
      <c r="Z72" s="100"/>
      <c r="AA72" s="100"/>
      <c r="AB72" s="101"/>
      <c r="AC72" s="98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  <row r="73" spans="1:43" s="76" customFormat="1" x14ac:dyDescent="0.25">
      <c r="A73" s="187"/>
      <c r="B73" s="77" t="s">
        <v>40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02"/>
      <c r="P73" s="103"/>
      <c r="Q73" s="103"/>
      <c r="R73" s="103"/>
      <c r="S73" s="103"/>
      <c r="T73" s="103"/>
      <c r="U73" s="104"/>
      <c r="V73" s="105">
        <f t="shared" ref="V73" si="21">O73-C73</f>
        <v>0</v>
      </c>
      <c r="W73" s="106"/>
      <c r="X73" s="107"/>
      <c r="Y73" s="107"/>
      <c r="Z73" s="107"/>
      <c r="AA73" s="107"/>
      <c r="AB73" s="108"/>
      <c r="AC73" s="105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</row>
    <row r="74" spans="1:43" s="76" customFormat="1" x14ac:dyDescent="0.25">
      <c r="A74" s="187"/>
      <c r="B74" s="77" t="s">
        <v>41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2"/>
      <c r="P74" s="103"/>
      <c r="Q74" s="103"/>
      <c r="R74" s="103"/>
      <c r="S74" s="103"/>
      <c r="T74" s="103"/>
      <c r="U74" s="104"/>
      <c r="V74" s="105">
        <f t="shared" si="5"/>
        <v>0</v>
      </c>
      <c r="W74" s="106"/>
      <c r="X74" s="107"/>
      <c r="Y74" s="107"/>
      <c r="Z74" s="107"/>
      <c r="AA74" s="107"/>
      <c r="AB74" s="108"/>
      <c r="AC74" s="105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1:43" s="76" customFormat="1" x14ac:dyDescent="0.25">
      <c r="A75" s="187"/>
      <c r="B75" s="77" t="s">
        <v>42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02"/>
      <c r="P75" s="103"/>
      <c r="Q75" s="103"/>
      <c r="R75" s="103"/>
      <c r="S75" s="103"/>
      <c r="T75" s="103"/>
      <c r="U75" s="104"/>
      <c r="V75" s="105">
        <f t="shared" si="5"/>
        <v>0</v>
      </c>
      <c r="W75" s="106"/>
      <c r="X75" s="107"/>
      <c r="Y75" s="107"/>
      <c r="Z75" s="107"/>
      <c r="AA75" s="107"/>
      <c r="AB75" s="108"/>
      <c r="AC75" s="105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</row>
    <row r="76" spans="1:43" s="76" customFormat="1" x14ac:dyDescent="0.25">
      <c r="A76" s="187"/>
      <c r="B76" s="77" t="s">
        <v>43</v>
      </c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/>
      <c r="P76" s="103"/>
      <c r="Q76" s="103"/>
      <c r="R76" s="103"/>
      <c r="S76" s="103"/>
      <c r="T76" s="103"/>
      <c r="U76" s="104"/>
      <c r="V76" s="105">
        <f t="shared" si="5"/>
        <v>0</v>
      </c>
      <c r="W76" s="106"/>
      <c r="X76" s="107"/>
      <c r="Y76" s="107"/>
      <c r="Z76" s="107"/>
      <c r="AA76" s="107"/>
      <c r="AB76" s="108"/>
      <c r="AC76" s="105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s="76" customFormat="1" x14ac:dyDescent="0.25">
      <c r="A77" s="187"/>
      <c r="B77" s="77" t="s">
        <v>44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  <c r="V77" s="105">
        <f t="shared" si="5"/>
        <v>0</v>
      </c>
      <c r="W77" s="106"/>
      <c r="X77" s="107"/>
      <c r="Y77" s="107"/>
      <c r="Z77" s="107"/>
      <c r="AA77" s="107"/>
      <c r="AB77" s="108"/>
      <c r="AC77" s="105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93" customFormat="1" x14ac:dyDescent="0.25">
      <c r="A78" s="188"/>
      <c r="B78" s="77" t="s">
        <v>45</v>
      </c>
      <c r="C78" s="173">
        <f>SUM(C73:C77)</f>
        <v>0</v>
      </c>
      <c r="D78" s="174">
        <f t="shared" ref="D78:AQ78" si="22">SUM(D73:D77)</f>
        <v>0</v>
      </c>
      <c r="E78" s="174">
        <f t="shared" si="22"/>
        <v>0</v>
      </c>
      <c r="F78" s="174">
        <f t="shared" si="22"/>
        <v>0</v>
      </c>
      <c r="G78" s="174">
        <f t="shared" si="22"/>
        <v>0</v>
      </c>
      <c r="H78" s="174">
        <f t="shared" si="22"/>
        <v>0</v>
      </c>
      <c r="I78" s="174">
        <f t="shared" si="22"/>
        <v>0</v>
      </c>
      <c r="J78" s="174">
        <f t="shared" si="22"/>
        <v>0</v>
      </c>
      <c r="K78" s="174">
        <f t="shared" si="22"/>
        <v>0</v>
      </c>
      <c r="L78" s="174">
        <f t="shared" si="22"/>
        <v>0</v>
      </c>
      <c r="M78" s="174">
        <f t="shared" si="22"/>
        <v>0</v>
      </c>
      <c r="N78" s="175">
        <f t="shared" si="22"/>
        <v>0</v>
      </c>
      <c r="O78" s="173">
        <f t="shared" si="22"/>
        <v>0</v>
      </c>
      <c r="P78" s="174">
        <f t="shared" si="22"/>
        <v>0</v>
      </c>
      <c r="Q78" s="174">
        <f t="shared" si="22"/>
        <v>0</v>
      </c>
      <c r="R78" s="174">
        <f t="shared" si="22"/>
        <v>0</v>
      </c>
      <c r="S78" s="174">
        <f t="shared" si="22"/>
        <v>0</v>
      </c>
      <c r="T78" s="174">
        <f t="shared" si="22"/>
        <v>0</v>
      </c>
      <c r="U78" s="175">
        <f t="shared" si="22"/>
        <v>0</v>
      </c>
      <c r="V78" s="109">
        <f t="shared" si="20"/>
        <v>0</v>
      </c>
      <c r="W78" s="176">
        <f t="shared" si="22"/>
        <v>0</v>
      </c>
      <c r="X78" s="177">
        <f t="shared" si="22"/>
        <v>0</v>
      </c>
      <c r="Y78" s="177">
        <f t="shared" si="22"/>
        <v>0</v>
      </c>
      <c r="Z78" s="177">
        <f t="shared" si="22"/>
        <v>0</v>
      </c>
      <c r="AA78" s="177">
        <f t="shared" si="22"/>
        <v>0</v>
      </c>
      <c r="AB78" s="178">
        <f t="shared" si="22"/>
        <v>0</v>
      </c>
      <c r="AC78" s="109">
        <f t="shared" si="22"/>
        <v>0</v>
      </c>
      <c r="AD78" s="176">
        <f t="shared" si="22"/>
        <v>0</v>
      </c>
      <c r="AE78" s="176">
        <f t="shared" si="22"/>
        <v>0</v>
      </c>
      <c r="AF78" s="176">
        <f t="shared" si="22"/>
        <v>0</v>
      </c>
      <c r="AG78" s="176">
        <f t="shared" si="22"/>
        <v>0</v>
      </c>
      <c r="AH78" s="176">
        <f t="shared" si="22"/>
        <v>0</v>
      </c>
      <c r="AI78" s="176">
        <f t="shared" si="22"/>
        <v>0</v>
      </c>
      <c r="AJ78" s="176">
        <f t="shared" si="22"/>
        <v>0</v>
      </c>
      <c r="AK78" s="176">
        <f t="shared" si="22"/>
        <v>0</v>
      </c>
      <c r="AL78" s="176">
        <f t="shared" si="22"/>
        <v>0</v>
      </c>
      <c r="AM78" s="176">
        <f t="shared" si="22"/>
        <v>0</v>
      </c>
      <c r="AN78" s="176">
        <f t="shared" si="22"/>
        <v>0</v>
      </c>
      <c r="AO78" s="176">
        <f t="shared" si="22"/>
        <v>0</v>
      </c>
      <c r="AP78" s="176">
        <f t="shared" si="22"/>
        <v>0</v>
      </c>
      <c r="AQ78" s="176">
        <f t="shared" si="22"/>
        <v>0</v>
      </c>
    </row>
    <row r="79" spans="1:43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63"/>
      <c r="W79" s="64"/>
      <c r="X79" s="65"/>
      <c r="Y79" s="65"/>
      <c r="Z79" s="65"/>
      <c r="AA79" s="65"/>
      <c r="AB79" s="66"/>
      <c r="AC79" s="63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s="49" customFormat="1" x14ac:dyDescent="0.25">
      <c r="A80" s="187"/>
      <c r="B80" s="50" t="s">
        <v>40</v>
      </c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5"/>
      <c r="P80" s="126"/>
      <c r="Q80" s="126"/>
      <c r="R80" s="126"/>
      <c r="S80" s="126"/>
      <c r="T80" s="126"/>
      <c r="U80" s="127"/>
      <c r="V80" s="46">
        <f t="shared" ref="V80" si="23">O80-C80</f>
        <v>0</v>
      </c>
      <c r="W80" s="128"/>
      <c r="X80" s="129"/>
      <c r="Y80" s="129"/>
      <c r="Z80" s="129"/>
      <c r="AA80" s="129"/>
      <c r="AB80" s="130"/>
      <c r="AC80" s="46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</row>
    <row r="81" spans="1:43" s="49" customFormat="1" x14ac:dyDescent="0.25">
      <c r="A81" s="187"/>
      <c r="B81" s="50" t="s">
        <v>41</v>
      </c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25"/>
      <c r="P81" s="126"/>
      <c r="Q81" s="126"/>
      <c r="R81" s="126"/>
      <c r="S81" s="126"/>
      <c r="T81" s="126"/>
      <c r="U81" s="127"/>
      <c r="V81" s="46">
        <f t="shared" si="5"/>
        <v>0</v>
      </c>
      <c r="W81" s="128"/>
      <c r="X81" s="129"/>
      <c r="Y81" s="129"/>
      <c r="Z81" s="129"/>
      <c r="AA81" s="129"/>
      <c r="AB81" s="130"/>
      <c r="AC81" s="46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</row>
    <row r="82" spans="1:43" s="49" customFormat="1" x14ac:dyDescent="0.25">
      <c r="A82" s="187"/>
      <c r="B82" s="50" t="s">
        <v>42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125"/>
      <c r="P82" s="126"/>
      <c r="Q82" s="126"/>
      <c r="R82" s="126"/>
      <c r="S82" s="126"/>
      <c r="T82" s="126"/>
      <c r="U82" s="127"/>
      <c r="V82" s="46">
        <f t="shared" si="5"/>
        <v>0</v>
      </c>
      <c r="W82" s="128"/>
      <c r="X82" s="129"/>
      <c r="Y82" s="129"/>
      <c r="Z82" s="129"/>
      <c r="AA82" s="129"/>
      <c r="AB82" s="130"/>
      <c r="AC82" s="46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</row>
    <row r="83" spans="1:43" s="49" customFormat="1" x14ac:dyDescent="0.25">
      <c r="A83" s="187"/>
      <c r="B83" s="50" t="s">
        <v>43</v>
      </c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  <c r="O83" s="125"/>
      <c r="P83" s="126"/>
      <c r="Q83" s="126"/>
      <c r="R83" s="126"/>
      <c r="S83" s="126"/>
      <c r="T83" s="126"/>
      <c r="U83" s="127"/>
      <c r="V83" s="46">
        <f t="shared" si="5"/>
        <v>0</v>
      </c>
      <c r="W83" s="128"/>
      <c r="X83" s="129"/>
      <c r="Y83" s="129"/>
      <c r="Z83" s="129"/>
      <c r="AA83" s="129"/>
      <c r="AB83" s="130"/>
      <c r="AC83" s="46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</row>
    <row r="84" spans="1:43" s="49" customFormat="1" x14ac:dyDescent="0.25">
      <c r="A84" s="187"/>
      <c r="B84" s="50" t="s">
        <v>44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7"/>
      <c r="V84" s="46">
        <f t="shared" si="5"/>
        <v>0</v>
      </c>
      <c r="W84" s="128"/>
      <c r="X84" s="129"/>
      <c r="Y84" s="129"/>
      <c r="Z84" s="129"/>
      <c r="AA84" s="129"/>
      <c r="AB84" s="130"/>
      <c r="AC84" s="46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</row>
    <row r="85" spans="1:43" s="165" customFormat="1" x14ac:dyDescent="0.25">
      <c r="A85" s="188"/>
      <c r="B85" s="50" t="s">
        <v>45</v>
      </c>
      <c r="C85" s="166">
        <f>SUM(C80:C84)</f>
        <v>0</v>
      </c>
      <c r="D85" s="167">
        <f t="shared" ref="D85:AQ85" si="24">SUM(D80:D84)</f>
        <v>0</v>
      </c>
      <c r="E85" s="167">
        <f t="shared" si="24"/>
        <v>0</v>
      </c>
      <c r="F85" s="167">
        <f t="shared" si="24"/>
        <v>0</v>
      </c>
      <c r="G85" s="167">
        <f t="shared" si="24"/>
        <v>0</v>
      </c>
      <c r="H85" s="167">
        <f t="shared" si="24"/>
        <v>0</v>
      </c>
      <c r="I85" s="167">
        <f t="shared" si="24"/>
        <v>0</v>
      </c>
      <c r="J85" s="167">
        <f t="shared" si="24"/>
        <v>0</v>
      </c>
      <c r="K85" s="167">
        <f t="shared" si="24"/>
        <v>0</v>
      </c>
      <c r="L85" s="167">
        <f t="shared" si="24"/>
        <v>0</v>
      </c>
      <c r="M85" s="167">
        <f t="shared" si="24"/>
        <v>0</v>
      </c>
      <c r="N85" s="169">
        <f t="shared" si="24"/>
        <v>0</v>
      </c>
      <c r="O85" s="166">
        <f t="shared" si="24"/>
        <v>0</v>
      </c>
      <c r="P85" s="167">
        <f t="shared" si="24"/>
        <v>0</v>
      </c>
      <c r="Q85" s="167">
        <f t="shared" si="24"/>
        <v>0</v>
      </c>
      <c r="R85" s="167">
        <f t="shared" si="24"/>
        <v>0</v>
      </c>
      <c r="S85" s="167">
        <f t="shared" si="24"/>
        <v>0</v>
      </c>
      <c r="T85" s="167">
        <f t="shared" si="24"/>
        <v>0</v>
      </c>
      <c r="U85" s="169">
        <f t="shared" si="24"/>
        <v>0</v>
      </c>
      <c r="V85" s="168">
        <f t="shared" si="20"/>
        <v>0</v>
      </c>
      <c r="W85" s="170">
        <f t="shared" si="24"/>
        <v>0</v>
      </c>
      <c r="X85" s="171">
        <f t="shared" si="24"/>
        <v>0</v>
      </c>
      <c r="Y85" s="171">
        <f t="shared" si="24"/>
        <v>0</v>
      </c>
      <c r="Z85" s="171">
        <f t="shared" si="24"/>
        <v>0</v>
      </c>
      <c r="AA85" s="171">
        <f t="shared" si="24"/>
        <v>0</v>
      </c>
      <c r="AB85" s="172">
        <f t="shared" si="24"/>
        <v>0</v>
      </c>
      <c r="AC85" s="168">
        <f t="shared" si="24"/>
        <v>0</v>
      </c>
      <c r="AD85" s="170">
        <f t="shared" si="24"/>
        <v>0</v>
      </c>
      <c r="AE85" s="170">
        <f t="shared" si="24"/>
        <v>0</v>
      </c>
      <c r="AF85" s="170">
        <f t="shared" si="24"/>
        <v>0</v>
      </c>
      <c r="AG85" s="170">
        <f t="shared" si="24"/>
        <v>0</v>
      </c>
      <c r="AH85" s="170">
        <f t="shared" si="24"/>
        <v>0</v>
      </c>
      <c r="AI85" s="170">
        <f t="shared" si="24"/>
        <v>0</v>
      </c>
      <c r="AJ85" s="170">
        <f t="shared" si="24"/>
        <v>0</v>
      </c>
      <c r="AK85" s="170">
        <f t="shared" si="24"/>
        <v>0</v>
      </c>
      <c r="AL85" s="170">
        <f t="shared" si="24"/>
        <v>0</v>
      </c>
      <c r="AM85" s="170">
        <f t="shared" si="24"/>
        <v>0</v>
      </c>
      <c r="AN85" s="170">
        <f t="shared" si="24"/>
        <v>0</v>
      </c>
      <c r="AO85" s="170">
        <f t="shared" si="24"/>
        <v>0</v>
      </c>
      <c r="AP85" s="170">
        <f t="shared" si="24"/>
        <v>0</v>
      </c>
      <c r="AQ85" s="170">
        <f t="shared" si="24"/>
        <v>0</v>
      </c>
    </row>
    <row r="86" spans="1:43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63"/>
      <c r="W86" s="64"/>
      <c r="X86" s="65"/>
      <c r="Y86" s="65"/>
      <c r="Z86" s="65"/>
      <c r="AA86" s="65"/>
      <c r="AB86" s="66"/>
      <c r="AC86" s="63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26"/>
      <c r="Q87" s="126"/>
      <c r="R87" s="126"/>
      <c r="S87" s="126"/>
      <c r="T87" s="126"/>
      <c r="U87" s="127"/>
      <c r="V87" s="46">
        <f t="shared" ref="V87:V140" si="25">O87-C87</f>
        <v>0</v>
      </c>
      <c r="W87" s="128"/>
      <c r="X87" s="129"/>
      <c r="Y87" s="129"/>
      <c r="Z87" s="129"/>
      <c r="AA87" s="129"/>
      <c r="AB87" s="130"/>
      <c r="AC87" s="46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</row>
    <row r="88" spans="1:43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26"/>
      <c r="Q88" s="126"/>
      <c r="R88" s="126"/>
      <c r="S88" s="126"/>
      <c r="T88" s="126"/>
      <c r="U88" s="127"/>
      <c r="V88" s="46">
        <f t="shared" si="25"/>
        <v>0</v>
      </c>
      <c r="W88" s="128"/>
      <c r="X88" s="129"/>
      <c r="Y88" s="129"/>
      <c r="Z88" s="129"/>
      <c r="AA88" s="129"/>
      <c r="AB88" s="130"/>
      <c r="AC88" s="46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</row>
    <row r="89" spans="1:43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26"/>
      <c r="Q89" s="126"/>
      <c r="R89" s="126"/>
      <c r="S89" s="126"/>
      <c r="T89" s="126"/>
      <c r="U89" s="127"/>
      <c r="V89" s="46">
        <f t="shared" si="25"/>
        <v>0</v>
      </c>
      <c r="W89" s="128"/>
      <c r="X89" s="129"/>
      <c r="Y89" s="129"/>
      <c r="Z89" s="129"/>
      <c r="AA89" s="129"/>
      <c r="AB89" s="130"/>
      <c r="AC89" s="46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</row>
    <row r="90" spans="1:43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26"/>
      <c r="Q90" s="126"/>
      <c r="R90" s="126"/>
      <c r="S90" s="126"/>
      <c r="T90" s="126"/>
      <c r="U90" s="127"/>
      <c r="V90" s="46">
        <f t="shared" si="25"/>
        <v>0</v>
      </c>
      <c r="W90" s="128"/>
      <c r="X90" s="129"/>
      <c r="Y90" s="129"/>
      <c r="Z90" s="129"/>
      <c r="AA90" s="129"/>
      <c r="AB90" s="130"/>
      <c r="AC90" s="46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</row>
    <row r="91" spans="1:43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26"/>
      <c r="Q91" s="126"/>
      <c r="R91" s="126"/>
      <c r="S91" s="126"/>
      <c r="T91" s="126"/>
      <c r="U91" s="127"/>
      <c r="V91" s="46">
        <f t="shared" si="25"/>
        <v>0</v>
      </c>
      <c r="W91" s="128"/>
      <c r="X91" s="129"/>
      <c r="Y91" s="129"/>
      <c r="Z91" s="129"/>
      <c r="AA91" s="129"/>
      <c r="AB91" s="130"/>
      <c r="AC91" s="46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</row>
    <row r="92" spans="1:43" s="165" customFormat="1" x14ac:dyDescent="0.25">
      <c r="A92" s="188"/>
      <c r="B92" s="50" t="s">
        <v>45</v>
      </c>
      <c r="C92" s="166">
        <f>SUM(C87:C91)</f>
        <v>0</v>
      </c>
      <c r="D92" s="167">
        <f t="shared" ref="D92:AQ106" si="26">SUM(D87:D91)</f>
        <v>0</v>
      </c>
      <c r="E92" s="167">
        <f t="shared" si="26"/>
        <v>0</v>
      </c>
      <c r="F92" s="167">
        <f t="shared" si="26"/>
        <v>0</v>
      </c>
      <c r="G92" s="167">
        <f t="shared" si="26"/>
        <v>0</v>
      </c>
      <c r="H92" s="167">
        <f t="shared" si="26"/>
        <v>0</v>
      </c>
      <c r="I92" s="167">
        <f t="shared" si="26"/>
        <v>0</v>
      </c>
      <c r="J92" s="167">
        <f t="shared" si="26"/>
        <v>0</v>
      </c>
      <c r="K92" s="167">
        <f t="shared" si="26"/>
        <v>0</v>
      </c>
      <c r="L92" s="167">
        <f t="shared" si="26"/>
        <v>0</v>
      </c>
      <c r="M92" s="167">
        <f t="shared" si="26"/>
        <v>0</v>
      </c>
      <c r="N92" s="169">
        <f t="shared" si="26"/>
        <v>0</v>
      </c>
      <c r="O92" s="166">
        <f t="shared" si="26"/>
        <v>0</v>
      </c>
      <c r="P92" s="167">
        <f t="shared" si="26"/>
        <v>0</v>
      </c>
      <c r="Q92" s="167">
        <f t="shared" si="26"/>
        <v>0</v>
      </c>
      <c r="R92" s="167">
        <f t="shared" si="26"/>
        <v>0</v>
      </c>
      <c r="S92" s="167">
        <f t="shared" si="26"/>
        <v>0</v>
      </c>
      <c r="T92" s="167">
        <f t="shared" si="26"/>
        <v>0</v>
      </c>
      <c r="U92" s="169">
        <f t="shared" si="26"/>
        <v>0</v>
      </c>
      <c r="V92" s="168">
        <f t="shared" si="26"/>
        <v>0</v>
      </c>
      <c r="W92" s="170">
        <f t="shared" si="26"/>
        <v>0</v>
      </c>
      <c r="X92" s="171">
        <f t="shared" si="26"/>
        <v>0</v>
      </c>
      <c r="Y92" s="171">
        <f t="shared" si="26"/>
        <v>0</v>
      </c>
      <c r="Z92" s="171">
        <f t="shared" si="26"/>
        <v>0</v>
      </c>
      <c r="AA92" s="171">
        <f t="shared" si="26"/>
        <v>0</v>
      </c>
      <c r="AB92" s="172">
        <f t="shared" si="26"/>
        <v>0</v>
      </c>
      <c r="AC92" s="168">
        <f t="shared" si="26"/>
        <v>0</v>
      </c>
      <c r="AD92" s="170">
        <f t="shared" si="26"/>
        <v>0</v>
      </c>
      <c r="AE92" s="170">
        <f t="shared" si="26"/>
        <v>0</v>
      </c>
      <c r="AF92" s="170">
        <f t="shared" si="26"/>
        <v>0</v>
      </c>
      <c r="AG92" s="170">
        <f t="shared" si="26"/>
        <v>0</v>
      </c>
      <c r="AH92" s="170">
        <f t="shared" si="26"/>
        <v>0</v>
      </c>
      <c r="AI92" s="170">
        <f t="shared" si="26"/>
        <v>0</v>
      </c>
      <c r="AJ92" s="170">
        <f t="shared" si="26"/>
        <v>0</v>
      </c>
      <c r="AK92" s="170">
        <f t="shared" si="26"/>
        <v>0</v>
      </c>
      <c r="AL92" s="170">
        <f t="shared" si="26"/>
        <v>0</v>
      </c>
      <c r="AM92" s="170">
        <f t="shared" si="26"/>
        <v>0</v>
      </c>
      <c r="AN92" s="170">
        <f t="shared" si="26"/>
        <v>0</v>
      </c>
      <c r="AO92" s="170">
        <f t="shared" si="26"/>
        <v>0</v>
      </c>
      <c r="AP92" s="170">
        <f t="shared" si="26"/>
        <v>0</v>
      </c>
      <c r="AQ92" s="170">
        <f t="shared" si="26"/>
        <v>0</v>
      </c>
    </row>
    <row r="93" spans="1:43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63"/>
      <c r="W93" s="64"/>
      <c r="X93" s="65"/>
      <c r="Y93" s="65"/>
      <c r="Z93" s="65"/>
      <c r="AA93" s="65"/>
      <c r="AB93" s="66"/>
      <c r="AC93" s="63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s="49" customFormat="1" x14ac:dyDescent="0.25">
      <c r="A94" s="187"/>
      <c r="B94" s="50" t="s">
        <v>40</v>
      </c>
      <c r="C94" s="125">
        <v>125080276.61000001</v>
      </c>
      <c r="D94" s="126">
        <v>100892693.24000001</v>
      </c>
      <c r="E94" s="126">
        <v>91212183.140000001</v>
      </c>
      <c r="F94" s="126">
        <v>88036484.25999999</v>
      </c>
      <c r="G94" s="126">
        <v>122705549.78999999</v>
      </c>
      <c r="H94" s="126">
        <v>141991429.18000001</v>
      </c>
      <c r="I94" s="126">
        <v>108032432.24000001</v>
      </c>
      <c r="J94" s="126">
        <v>83206139.859999999</v>
      </c>
      <c r="K94" s="126">
        <v>94176794.040000007</v>
      </c>
      <c r="L94" s="126">
        <v>128550687.43000001</v>
      </c>
      <c r="M94" s="126">
        <v>142545684.22</v>
      </c>
      <c r="N94" s="127">
        <v>121358898.98</v>
      </c>
      <c r="O94" s="125">
        <v>112769021.84</v>
      </c>
      <c r="P94" s="126"/>
      <c r="Q94" s="126"/>
      <c r="R94" s="126"/>
      <c r="S94" s="126"/>
      <c r="T94" s="126"/>
      <c r="U94" s="127"/>
      <c r="V94" s="46">
        <f t="shared" ref="V94" si="27">O94-C94</f>
        <v>-12311254.770000011</v>
      </c>
      <c r="W94" s="128"/>
      <c r="X94" s="129"/>
      <c r="Y94" s="129"/>
      <c r="Z94" s="129"/>
      <c r="AA94" s="129"/>
      <c r="AB94" s="130"/>
      <c r="AC94" s="46">
        <v>23218239.190000001</v>
      </c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</row>
    <row r="95" spans="1:43" s="49" customFormat="1" x14ac:dyDescent="0.25">
      <c r="A95" s="187"/>
      <c r="B95" s="50" t="s">
        <v>41</v>
      </c>
      <c r="C95" s="125">
        <v>9625917.6600000001</v>
      </c>
      <c r="D95" s="126">
        <v>7652125.8500000006</v>
      </c>
      <c r="E95" s="126">
        <v>6543772.7400000002</v>
      </c>
      <c r="F95" s="126">
        <v>5803259.9300000006</v>
      </c>
      <c r="G95" s="126">
        <v>7670202.0899999999</v>
      </c>
      <c r="H95" s="126">
        <v>8719273.4800000004</v>
      </c>
      <c r="I95" s="126">
        <v>6678503.9100000001</v>
      </c>
      <c r="J95" s="126">
        <v>5395737.1899999995</v>
      </c>
      <c r="K95" s="126">
        <v>6233452.0800000001</v>
      </c>
      <c r="L95" s="126">
        <v>8507124.25</v>
      </c>
      <c r="M95" s="126">
        <v>9267588.0299999993</v>
      </c>
      <c r="N95" s="127">
        <v>8344259.4900000002</v>
      </c>
      <c r="O95" s="125">
        <v>7352014.5899999999</v>
      </c>
      <c r="P95" s="126"/>
      <c r="Q95" s="126"/>
      <c r="R95" s="126"/>
      <c r="S95" s="126"/>
      <c r="T95" s="126"/>
      <c r="U95" s="127"/>
      <c r="V95" s="46">
        <f t="shared" si="25"/>
        <v>-2273903.0700000003</v>
      </c>
      <c r="W95" s="128"/>
      <c r="X95" s="129"/>
      <c r="Y95" s="129"/>
      <c r="Z95" s="129"/>
      <c r="AA95" s="129"/>
      <c r="AB95" s="130"/>
      <c r="AC95" s="46">
        <v>1693604.08</v>
      </c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</row>
    <row r="96" spans="1:43" s="49" customFormat="1" x14ac:dyDescent="0.25">
      <c r="A96" s="187"/>
      <c r="B96" s="50" t="s">
        <v>42</v>
      </c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5"/>
      <c r="P96" s="126"/>
      <c r="Q96" s="126"/>
      <c r="R96" s="126"/>
      <c r="S96" s="126"/>
      <c r="T96" s="126"/>
      <c r="U96" s="127"/>
      <c r="V96" s="46">
        <f t="shared" si="25"/>
        <v>0</v>
      </c>
      <c r="W96" s="128"/>
      <c r="X96" s="129"/>
      <c r="Y96" s="129"/>
      <c r="Z96" s="129"/>
      <c r="AA96" s="129"/>
      <c r="AB96" s="130"/>
      <c r="AC96" s="46">
        <v>5382613.0499999998</v>
      </c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</row>
    <row r="97" spans="1:43" s="49" customFormat="1" x14ac:dyDescent="0.25">
      <c r="A97" s="187"/>
      <c r="B97" s="50" t="s">
        <v>43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5"/>
      <c r="P97" s="126"/>
      <c r="Q97" s="126"/>
      <c r="R97" s="126"/>
      <c r="S97" s="126"/>
      <c r="T97" s="126"/>
      <c r="U97" s="127"/>
      <c r="V97" s="46">
        <f t="shared" si="25"/>
        <v>0</v>
      </c>
      <c r="W97" s="128"/>
      <c r="X97" s="129"/>
      <c r="Y97" s="129"/>
      <c r="Z97" s="129"/>
      <c r="AA97" s="129"/>
      <c r="AB97" s="130"/>
      <c r="AC97" s="46">
        <v>5300223.13</v>
      </c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</row>
    <row r="98" spans="1:43" s="49" customFormat="1" x14ac:dyDescent="0.25">
      <c r="A98" s="187"/>
      <c r="B98" s="50" t="s">
        <v>44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/>
      <c r="O98" s="125"/>
      <c r="P98" s="126"/>
      <c r="Q98" s="126"/>
      <c r="R98" s="126"/>
      <c r="S98" s="126"/>
      <c r="T98" s="126"/>
      <c r="U98" s="127"/>
      <c r="V98" s="46">
        <f t="shared" si="25"/>
        <v>0</v>
      </c>
      <c r="W98" s="128"/>
      <c r="X98" s="129"/>
      <c r="Y98" s="129"/>
      <c r="Z98" s="129"/>
      <c r="AA98" s="129"/>
      <c r="AB98" s="130"/>
      <c r="AC98" s="46">
        <v>8086043.0800000001</v>
      </c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</row>
    <row r="99" spans="1:43" s="165" customFormat="1" ht="15.75" thickBot="1" x14ac:dyDescent="0.3">
      <c r="A99" s="188"/>
      <c r="B99" s="67" t="s">
        <v>45</v>
      </c>
      <c r="C99" s="159">
        <f>SUM(C94:C98)</f>
        <v>134706194.27000001</v>
      </c>
      <c r="D99" s="160">
        <f t="shared" ref="D99:AQ99" si="28">SUM(D94:D98)</f>
        <v>108544819.09</v>
      </c>
      <c r="E99" s="160">
        <f t="shared" si="28"/>
        <v>97755955.879999995</v>
      </c>
      <c r="F99" s="160">
        <f t="shared" si="28"/>
        <v>93839744.189999998</v>
      </c>
      <c r="G99" s="160">
        <f t="shared" si="28"/>
        <v>130375751.88</v>
      </c>
      <c r="H99" s="160">
        <f t="shared" si="28"/>
        <v>150710702.66</v>
      </c>
      <c r="I99" s="160">
        <f t="shared" si="28"/>
        <v>114710936.15000001</v>
      </c>
      <c r="J99" s="160">
        <f t="shared" si="28"/>
        <v>88601877.049999997</v>
      </c>
      <c r="K99" s="160">
        <f t="shared" si="28"/>
        <v>100410246.12</v>
      </c>
      <c r="L99" s="160">
        <f t="shared" si="28"/>
        <v>137057811.68000001</v>
      </c>
      <c r="M99" s="160">
        <f t="shared" si="28"/>
        <v>151813272.25</v>
      </c>
      <c r="N99" s="161">
        <f t="shared" si="28"/>
        <v>129703158.47</v>
      </c>
      <c r="O99" s="159">
        <f t="shared" si="28"/>
        <v>120121036.43000001</v>
      </c>
      <c r="P99" s="160">
        <f t="shared" si="28"/>
        <v>0</v>
      </c>
      <c r="Q99" s="160">
        <f t="shared" si="28"/>
        <v>0</v>
      </c>
      <c r="R99" s="160">
        <f t="shared" si="28"/>
        <v>0</v>
      </c>
      <c r="S99" s="160">
        <f t="shared" si="28"/>
        <v>0</v>
      </c>
      <c r="T99" s="160">
        <f t="shared" si="28"/>
        <v>0</v>
      </c>
      <c r="U99" s="161">
        <f t="shared" si="28"/>
        <v>0</v>
      </c>
      <c r="V99" s="47">
        <f t="shared" si="26"/>
        <v>-14585157.840000011</v>
      </c>
      <c r="W99" s="162">
        <f t="shared" si="28"/>
        <v>0</v>
      </c>
      <c r="X99" s="163">
        <f t="shared" si="28"/>
        <v>0</v>
      </c>
      <c r="Y99" s="163">
        <f t="shared" si="28"/>
        <v>0</v>
      </c>
      <c r="Z99" s="163">
        <f t="shared" si="28"/>
        <v>0</v>
      </c>
      <c r="AA99" s="163">
        <f t="shared" si="28"/>
        <v>0</v>
      </c>
      <c r="AB99" s="164">
        <f t="shared" si="28"/>
        <v>0</v>
      </c>
      <c r="AC99" s="47">
        <f t="shared" si="28"/>
        <v>43680722.530000001</v>
      </c>
      <c r="AD99" s="162">
        <f t="shared" si="28"/>
        <v>0</v>
      </c>
      <c r="AE99" s="162">
        <f t="shared" si="28"/>
        <v>0</v>
      </c>
      <c r="AF99" s="162">
        <f t="shared" si="28"/>
        <v>0</v>
      </c>
      <c r="AG99" s="162">
        <f t="shared" si="28"/>
        <v>0</v>
      </c>
      <c r="AH99" s="162">
        <f t="shared" si="28"/>
        <v>0</v>
      </c>
      <c r="AI99" s="162">
        <f t="shared" si="28"/>
        <v>0</v>
      </c>
      <c r="AJ99" s="162">
        <f t="shared" si="28"/>
        <v>0</v>
      </c>
      <c r="AK99" s="162">
        <f t="shared" si="28"/>
        <v>0</v>
      </c>
      <c r="AL99" s="162">
        <f t="shared" si="28"/>
        <v>0</v>
      </c>
      <c r="AM99" s="162">
        <f t="shared" si="28"/>
        <v>0</v>
      </c>
      <c r="AN99" s="162">
        <f t="shared" si="28"/>
        <v>0</v>
      </c>
      <c r="AO99" s="162">
        <f t="shared" si="28"/>
        <v>0</v>
      </c>
      <c r="AP99" s="162">
        <f t="shared" si="28"/>
        <v>0</v>
      </c>
      <c r="AQ99" s="162">
        <f t="shared" si="28"/>
        <v>0</v>
      </c>
    </row>
    <row r="100" spans="1:43" s="49" customFormat="1" x14ac:dyDescent="0.25">
      <c r="A100" s="187">
        <f>+A93+1</f>
        <v>14</v>
      </c>
      <c r="B100" s="131" t="s">
        <v>39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121"/>
      <c r="W100" s="122"/>
      <c r="X100" s="123"/>
      <c r="Y100" s="123"/>
      <c r="Z100" s="123"/>
      <c r="AA100" s="123"/>
      <c r="AB100" s="124"/>
      <c r="AC100" s="121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</row>
    <row r="101" spans="1:43" s="49" customFormat="1" x14ac:dyDescent="0.25">
      <c r="A101" s="187"/>
      <c r="B101" s="50" t="s">
        <v>40</v>
      </c>
      <c r="C101" s="125">
        <v>64519778.109999999</v>
      </c>
      <c r="D101" s="126">
        <v>64981840.310000002</v>
      </c>
      <c r="E101" s="126">
        <v>55547679.970000006</v>
      </c>
      <c r="F101" s="46">
        <v>46845974.839999996</v>
      </c>
      <c r="G101" s="126">
        <v>60203505.030000001</v>
      </c>
      <c r="H101" s="126">
        <v>73478176.689999998</v>
      </c>
      <c r="I101" s="126">
        <v>70625985.659999996</v>
      </c>
      <c r="J101" s="126">
        <v>61272946.899999999</v>
      </c>
      <c r="K101" s="126">
        <v>50525589.829999998</v>
      </c>
      <c r="L101" s="126">
        <v>62107199.970000006</v>
      </c>
      <c r="M101" s="126">
        <v>61897312.230000004</v>
      </c>
      <c r="N101" s="127">
        <v>65966037.829999998</v>
      </c>
      <c r="O101" s="125">
        <v>62472009.470000006</v>
      </c>
      <c r="P101" s="126"/>
      <c r="Q101" s="126"/>
      <c r="R101" s="126"/>
      <c r="S101" s="126"/>
      <c r="T101" s="126"/>
      <c r="U101" s="127"/>
      <c r="V101" s="46">
        <f t="shared" ref="V101" si="29">O101-C101</f>
        <v>-2047768.6399999931</v>
      </c>
      <c r="W101" s="128"/>
      <c r="X101" s="129"/>
      <c r="Y101" s="129"/>
      <c r="Z101" s="129"/>
      <c r="AA101" s="129"/>
      <c r="AB101" s="130"/>
      <c r="AC101" s="54">
        <v>24455332.050000001</v>
      </c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</row>
    <row r="102" spans="1:43" s="49" customFormat="1" x14ac:dyDescent="0.25">
      <c r="A102" s="187"/>
      <c r="B102" s="50" t="s">
        <v>41</v>
      </c>
      <c r="C102" s="125">
        <v>13130024.720000001</v>
      </c>
      <c r="D102" s="126">
        <v>12982278.159999998</v>
      </c>
      <c r="E102" s="126">
        <v>12760782.4</v>
      </c>
      <c r="F102" s="46">
        <v>10361795.770000001</v>
      </c>
      <c r="G102" s="126">
        <v>10935297.5</v>
      </c>
      <c r="H102" s="126">
        <v>11952013.890000001</v>
      </c>
      <c r="I102" s="126">
        <v>11441037.949999999</v>
      </c>
      <c r="J102" s="126">
        <v>11064706.74</v>
      </c>
      <c r="K102" s="126">
        <v>8412434.1699999999</v>
      </c>
      <c r="L102" s="126">
        <v>9117863.8999999985</v>
      </c>
      <c r="M102" s="126">
        <v>11727071.470000001</v>
      </c>
      <c r="N102" s="127">
        <v>11008230.16</v>
      </c>
      <c r="O102" s="125">
        <v>11060414.819999998</v>
      </c>
      <c r="P102" s="126"/>
      <c r="Q102" s="126"/>
      <c r="R102" s="126"/>
      <c r="S102" s="126"/>
      <c r="T102" s="126"/>
      <c r="U102" s="127"/>
      <c r="V102" s="46">
        <f t="shared" si="25"/>
        <v>-2069609.9000000022</v>
      </c>
      <c r="W102" s="128"/>
      <c r="X102" s="129"/>
      <c r="Y102" s="129"/>
      <c r="Z102" s="129"/>
      <c r="AA102" s="129"/>
      <c r="AB102" s="130"/>
      <c r="AC102" s="54">
        <v>2330494.87</v>
      </c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</row>
    <row r="103" spans="1:43" s="49" customFormat="1" x14ac:dyDescent="0.25">
      <c r="A103" s="187"/>
      <c r="B103" s="50" t="s">
        <v>42</v>
      </c>
      <c r="C103" s="125"/>
      <c r="D103" s="126"/>
      <c r="E103" s="126"/>
      <c r="F103" s="46"/>
      <c r="G103" s="126"/>
      <c r="H103" s="126"/>
      <c r="I103" s="126"/>
      <c r="J103" s="126"/>
      <c r="K103" s="126"/>
      <c r="L103" s="126"/>
      <c r="M103" s="126"/>
      <c r="N103" s="127"/>
      <c r="O103" s="125"/>
      <c r="P103" s="126"/>
      <c r="Q103" s="126"/>
      <c r="R103" s="126"/>
      <c r="S103" s="126"/>
      <c r="T103" s="126"/>
      <c r="U103" s="127"/>
      <c r="V103" s="46">
        <f t="shared" si="25"/>
        <v>0</v>
      </c>
      <c r="W103" s="128"/>
      <c r="X103" s="129"/>
      <c r="Y103" s="129"/>
      <c r="Z103" s="129"/>
      <c r="AA103" s="129"/>
      <c r="AB103" s="130"/>
      <c r="AC103" s="54">
        <v>8178410.9299999997</v>
      </c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</row>
    <row r="104" spans="1:43" s="49" customFormat="1" x14ac:dyDescent="0.25">
      <c r="A104" s="187"/>
      <c r="B104" s="50" t="s">
        <v>43</v>
      </c>
      <c r="C104" s="125"/>
      <c r="D104" s="126"/>
      <c r="E104" s="126"/>
      <c r="F104" s="46"/>
      <c r="G104" s="126"/>
      <c r="H104" s="126"/>
      <c r="I104" s="126"/>
      <c r="J104" s="126"/>
      <c r="K104" s="126"/>
      <c r="L104" s="126"/>
      <c r="M104" s="126"/>
      <c r="N104" s="127"/>
      <c r="O104" s="125"/>
      <c r="P104" s="126"/>
      <c r="Q104" s="126"/>
      <c r="R104" s="126"/>
      <c r="S104" s="126"/>
      <c r="T104" s="126"/>
      <c r="U104" s="127"/>
      <c r="V104" s="46">
        <f t="shared" si="25"/>
        <v>0</v>
      </c>
      <c r="W104" s="128"/>
      <c r="X104" s="129"/>
      <c r="Y104" s="129"/>
      <c r="Z104" s="129"/>
      <c r="AA104" s="129"/>
      <c r="AB104" s="130"/>
      <c r="AC104" s="54">
        <v>5542542.5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</row>
    <row r="105" spans="1:43" s="49" customFormat="1" x14ac:dyDescent="0.25">
      <c r="A105" s="187"/>
      <c r="B105" s="50" t="s">
        <v>44</v>
      </c>
      <c r="C105" s="125"/>
      <c r="D105" s="126"/>
      <c r="E105" s="126"/>
      <c r="F105" s="46"/>
      <c r="G105" s="126"/>
      <c r="H105" s="126"/>
      <c r="I105" s="126"/>
      <c r="J105" s="126"/>
      <c r="K105" s="126"/>
      <c r="L105" s="126"/>
      <c r="M105" s="126"/>
      <c r="N105" s="127"/>
      <c r="O105" s="125"/>
      <c r="P105" s="126"/>
      <c r="Q105" s="126"/>
      <c r="R105" s="126"/>
      <c r="S105" s="126"/>
      <c r="T105" s="126"/>
      <c r="U105" s="127"/>
      <c r="V105" s="46">
        <f t="shared" si="25"/>
        <v>0</v>
      </c>
      <c r="W105" s="128"/>
      <c r="X105" s="129"/>
      <c r="Y105" s="129"/>
      <c r="Z105" s="129"/>
      <c r="AA105" s="129"/>
      <c r="AB105" s="130"/>
      <c r="AC105" s="54">
        <v>9340354.8100000005</v>
      </c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1:43" s="165" customFormat="1" x14ac:dyDescent="0.25">
      <c r="A106" s="188"/>
      <c r="B106" s="50" t="s">
        <v>45</v>
      </c>
      <c r="C106" s="166">
        <f>SUM(C101:C105)</f>
        <v>77649802.829999998</v>
      </c>
      <c r="D106" s="167">
        <f t="shared" ref="D106:AQ106" si="30">SUM(D101:D105)</f>
        <v>77964118.469999999</v>
      </c>
      <c r="E106" s="167">
        <f t="shared" si="30"/>
        <v>68308462.370000005</v>
      </c>
      <c r="F106" s="168">
        <f t="shared" si="30"/>
        <v>57207770.609999999</v>
      </c>
      <c r="G106" s="167">
        <f t="shared" si="30"/>
        <v>71138802.530000001</v>
      </c>
      <c r="H106" s="167">
        <f t="shared" si="30"/>
        <v>85430190.579999998</v>
      </c>
      <c r="I106" s="167">
        <f t="shared" si="30"/>
        <v>82067023.609999999</v>
      </c>
      <c r="J106" s="167">
        <f t="shared" si="30"/>
        <v>72337653.640000001</v>
      </c>
      <c r="K106" s="167">
        <f t="shared" si="30"/>
        <v>58938024</v>
      </c>
      <c r="L106" s="167">
        <f t="shared" si="30"/>
        <v>71225063.870000005</v>
      </c>
      <c r="M106" s="167">
        <f t="shared" si="30"/>
        <v>73624383.700000003</v>
      </c>
      <c r="N106" s="169">
        <f t="shared" si="30"/>
        <v>76974267.989999995</v>
      </c>
      <c r="O106" s="166">
        <f t="shared" si="30"/>
        <v>73532424.290000007</v>
      </c>
      <c r="P106" s="167">
        <f t="shared" si="30"/>
        <v>0</v>
      </c>
      <c r="Q106" s="167">
        <f t="shared" si="30"/>
        <v>0</v>
      </c>
      <c r="R106" s="167">
        <f t="shared" si="30"/>
        <v>0</v>
      </c>
      <c r="S106" s="167">
        <f t="shared" si="30"/>
        <v>0</v>
      </c>
      <c r="T106" s="167">
        <f t="shared" si="30"/>
        <v>0</v>
      </c>
      <c r="U106" s="169">
        <f t="shared" si="30"/>
        <v>0</v>
      </c>
      <c r="V106" s="168">
        <f t="shared" si="26"/>
        <v>-4117378.5399999954</v>
      </c>
      <c r="W106" s="170">
        <f t="shared" si="30"/>
        <v>0</v>
      </c>
      <c r="X106" s="171">
        <f t="shared" si="30"/>
        <v>0</v>
      </c>
      <c r="Y106" s="171">
        <f t="shared" si="30"/>
        <v>0</v>
      </c>
      <c r="Z106" s="171">
        <f t="shared" si="30"/>
        <v>0</v>
      </c>
      <c r="AA106" s="171">
        <f t="shared" si="30"/>
        <v>0</v>
      </c>
      <c r="AB106" s="172">
        <f t="shared" si="30"/>
        <v>0</v>
      </c>
      <c r="AC106" s="58">
        <f t="shared" si="30"/>
        <v>49847135.160000004</v>
      </c>
      <c r="AD106" s="170">
        <f t="shared" si="30"/>
        <v>0</v>
      </c>
      <c r="AE106" s="170">
        <f t="shared" si="30"/>
        <v>0</v>
      </c>
      <c r="AF106" s="170">
        <f t="shared" si="30"/>
        <v>0</v>
      </c>
      <c r="AG106" s="170">
        <f t="shared" si="30"/>
        <v>0</v>
      </c>
      <c r="AH106" s="170">
        <f t="shared" si="30"/>
        <v>0</v>
      </c>
      <c r="AI106" s="170">
        <f t="shared" si="30"/>
        <v>0</v>
      </c>
      <c r="AJ106" s="170">
        <f t="shared" si="30"/>
        <v>0</v>
      </c>
      <c r="AK106" s="170">
        <f t="shared" si="30"/>
        <v>0</v>
      </c>
      <c r="AL106" s="170">
        <f t="shared" si="30"/>
        <v>0</v>
      </c>
      <c r="AM106" s="170">
        <f t="shared" si="30"/>
        <v>0</v>
      </c>
      <c r="AN106" s="170">
        <f t="shared" si="30"/>
        <v>0</v>
      </c>
      <c r="AO106" s="170">
        <f t="shared" si="30"/>
        <v>0</v>
      </c>
      <c r="AP106" s="170">
        <f t="shared" si="30"/>
        <v>0</v>
      </c>
      <c r="AQ106" s="170">
        <f t="shared" si="30"/>
        <v>0</v>
      </c>
    </row>
    <row r="107" spans="1:43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114"/>
      <c r="W107" s="115"/>
      <c r="X107" s="116"/>
      <c r="Y107" s="116"/>
      <c r="Z107" s="116"/>
      <c r="AA107" s="116"/>
      <c r="AB107" s="117"/>
      <c r="AC107" s="114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</row>
    <row r="108" spans="1:43" s="76" customFormat="1" x14ac:dyDescent="0.25">
      <c r="A108" s="187"/>
      <c r="B108" s="77" t="s">
        <v>40</v>
      </c>
      <c r="C108" s="132"/>
      <c r="D108" s="133"/>
      <c r="E108" s="133"/>
      <c r="F108" s="45"/>
      <c r="G108" s="133"/>
      <c r="H108" s="133"/>
      <c r="I108" s="133"/>
      <c r="J108" s="133"/>
      <c r="K108" s="133"/>
      <c r="L108" s="133"/>
      <c r="M108" s="133"/>
      <c r="N108" s="134"/>
      <c r="O108" s="132"/>
      <c r="P108" s="133"/>
      <c r="Q108" s="133"/>
      <c r="R108" s="133"/>
      <c r="S108" s="133"/>
      <c r="T108" s="133"/>
      <c r="U108" s="134"/>
      <c r="V108" s="45">
        <f t="shared" ref="V108" si="31">O108-C108</f>
        <v>0</v>
      </c>
      <c r="W108" s="135"/>
      <c r="X108" s="136"/>
      <c r="Y108" s="136"/>
      <c r="Z108" s="136"/>
      <c r="AA108" s="136"/>
      <c r="AB108" s="137"/>
      <c r="AC108" s="105">
        <v>169981</v>
      </c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1:43" s="76" customFormat="1" x14ac:dyDescent="0.25">
      <c r="A109" s="187"/>
      <c r="B109" s="77" t="s">
        <v>41</v>
      </c>
      <c r="C109" s="132"/>
      <c r="D109" s="133"/>
      <c r="E109" s="133"/>
      <c r="F109" s="45"/>
      <c r="G109" s="133"/>
      <c r="H109" s="133"/>
      <c r="I109" s="133"/>
      <c r="J109" s="133"/>
      <c r="K109" s="133"/>
      <c r="L109" s="133"/>
      <c r="M109" s="133"/>
      <c r="N109" s="134"/>
      <c r="O109" s="132"/>
      <c r="P109" s="133"/>
      <c r="Q109" s="133"/>
      <c r="R109" s="133"/>
      <c r="S109" s="133"/>
      <c r="T109" s="133"/>
      <c r="U109" s="134"/>
      <c r="V109" s="45">
        <f t="shared" si="25"/>
        <v>0</v>
      </c>
      <c r="W109" s="135"/>
      <c r="X109" s="136"/>
      <c r="Y109" s="136"/>
      <c r="Z109" s="136"/>
      <c r="AA109" s="136"/>
      <c r="AB109" s="137"/>
      <c r="AC109" s="105">
        <v>22961</v>
      </c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1:43" s="76" customFormat="1" x14ac:dyDescent="0.25">
      <c r="A110" s="187"/>
      <c r="B110" s="77" t="s">
        <v>42</v>
      </c>
      <c r="C110" s="132"/>
      <c r="D110" s="133"/>
      <c r="E110" s="133"/>
      <c r="F110" s="45"/>
      <c r="G110" s="133"/>
      <c r="H110" s="133"/>
      <c r="I110" s="133"/>
      <c r="J110" s="133"/>
      <c r="K110" s="133"/>
      <c r="L110" s="133"/>
      <c r="M110" s="133"/>
      <c r="N110" s="134"/>
      <c r="O110" s="132"/>
      <c r="P110" s="133"/>
      <c r="Q110" s="133"/>
      <c r="R110" s="133"/>
      <c r="S110" s="133"/>
      <c r="T110" s="133"/>
      <c r="U110" s="134"/>
      <c r="V110" s="45">
        <f t="shared" si="25"/>
        <v>0</v>
      </c>
      <c r="W110" s="135"/>
      <c r="X110" s="136"/>
      <c r="Y110" s="136"/>
      <c r="Z110" s="136"/>
      <c r="AA110" s="136"/>
      <c r="AB110" s="137"/>
      <c r="AC110" s="105">
        <v>24575</v>
      </c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1:43" s="76" customFormat="1" x14ac:dyDescent="0.25">
      <c r="A111" s="187"/>
      <c r="B111" s="77" t="s">
        <v>43</v>
      </c>
      <c r="C111" s="132"/>
      <c r="D111" s="133"/>
      <c r="E111" s="133"/>
      <c r="F111" s="45"/>
      <c r="G111" s="133"/>
      <c r="H111" s="133"/>
      <c r="I111" s="133"/>
      <c r="J111" s="133"/>
      <c r="K111" s="133"/>
      <c r="L111" s="133"/>
      <c r="M111" s="133"/>
      <c r="N111" s="134"/>
      <c r="O111" s="132"/>
      <c r="P111" s="133"/>
      <c r="Q111" s="133"/>
      <c r="R111" s="133"/>
      <c r="S111" s="133"/>
      <c r="T111" s="133"/>
      <c r="U111" s="134"/>
      <c r="V111" s="45">
        <f t="shared" si="25"/>
        <v>0</v>
      </c>
      <c r="W111" s="135"/>
      <c r="X111" s="136"/>
      <c r="Y111" s="136"/>
      <c r="Z111" s="136"/>
      <c r="AA111" s="136"/>
      <c r="AB111" s="137"/>
      <c r="AC111" s="105">
        <v>2190</v>
      </c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1:43" s="76" customFormat="1" x14ac:dyDescent="0.25">
      <c r="A112" s="187"/>
      <c r="B112" s="77" t="s">
        <v>44</v>
      </c>
      <c r="C112" s="132"/>
      <c r="D112" s="133"/>
      <c r="E112" s="133"/>
      <c r="F112" s="45"/>
      <c r="G112" s="133"/>
      <c r="H112" s="133"/>
      <c r="I112" s="133"/>
      <c r="J112" s="133"/>
      <c r="K112" s="133"/>
      <c r="L112" s="133"/>
      <c r="M112" s="133"/>
      <c r="N112" s="134"/>
      <c r="O112" s="132"/>
      <c r="P112" s="133"/>
      <c r="Q112" s="133"/>
      <c r="R112" s="133"/>
      <c r="S112" s="133"/>
      <c r="T112" s="133"/>
      <c r="U112" s="134"/>
      <c r="V112" s="45">
        <f t="shared" si="25"/>
        <v>0</v>
      </c>
      <c r="W112" s="135"/>
      <c r="X112" s="136"/>
      <c r="Y112" s="136"/>
      <c r="Z112" s="136"/>
      <c r="AA112" s="136"/>
      <c r="AB112" s="137"/>
      <c r="AC112" s="105">
        <v>681</v>
      </c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1:43" s="93" customFormat="1" ht="15.75" thickBot="1" x14ac:dyDescent="0.3">
      <c r="A113" s="188"/>
      <c r="B113" s="85" t="s">
        <v>45</v>
      </c>
      <c r="C113" s="86">
        <f>SUM(C108:C112)</f>
        <v>0</v>
      </c>
      <c r="D113" s="87">
        <f t="shared" ref="D113:AQ127" si="32">SUM(D108:D112)</f>
        <v>0</v>
      </c>
      <c r="E113" s="87">
        <f t="shared" si="32"/>
        <v>0</v>
      </c>
      <c r="F113" s="89">
        <f t="shared" si="32"/>
        <v>0</v>
      </c>
      <c r="G113" s="87">
        <f t="shared" si="32"/>
        <v>0</v>
      </c>
      <c r="H113" s="87">
        <f t="shared" si="32"/>
        <v>0</v>
      </c>
      <c r="I113" s="87">
        <f t="shared" si="32"/>
        <v>0</v>
      </c>
      <c r="J113" s="87">
        <f t="shared" si="32"/>
        <v>0</v>
      </c>
      <c r="K113" s="87">
        <f t="shared" si="32"/>
        <v>0</v>
      </c>
      <c r="L113" s="87">
        <f t="shared" si="32"/>
        <v>0</v>
      </c>
      <c r="M113" s="87">
        <f t="shared" si="32"/>
        <v>0</v>
      </c>
      <c r="N113" s="88">
        <f t="shared" si="32"/>
        <v>0</v>
      </c>
      <c r="O113" s="86">
        <f t="shared" si="32"/>
        <v>0</v>
      </c>
      <c r="P113" s="87">
        <f t="shared" si="32"/>
        <v>0</v>
      </c>
      <c r="Q113" s="87">
        <f t="shared" si="32"/>
        <v>0</v>
      </c>
      <c r="R113" s="87">
        <f t="shared" si="32"/>
        <v>0</v>
      </c>
      <c r="S113" s="87">
        <f t="shared" si="32"/>
        <v>0</v>
      </c>
      <c r="T113" s="87">
        <f t="shared" si="32"/>
        <v>0</v>
      </c>
      <c r="U113" s="88">
        <f t="shared" si="32"/>
        <v>0</v>
      </c>
      <c r="V113" s="89">
        <f t="shared" si="32"/>
        <v>0</v>
      </c>
      <c r="W113" s="90">
        <f t="shared" si="32"/>
        <v>0</v>
      </c>
      <c r="X113" s="91">
        <f t="shared" si="32"/>
        <v>0</v>
      </c>
      <c r="Y113" s="91">
        <f t="shared" si="32"/>
        <v>0</v>
      </c>
      <c r="Z113" s="91">
        <f t="shared" si="32"/>
        <v>0</v>
      </c>
      <c r="AA113" s="91">
        <f t="shared" si="32"/>
        <v>0</v>
      </c>
      <c r="AB113" s="92">
        <f t="shared" si="32"/>
        <v>0</v>
      </c>
      <c r="AC113" s="89">
        <f t="shared" si="32"/>
        <v>220388</v>
      </c>
      <c r="AD113" s="90">
        <f t="shared" si="32"/>
        <v>0</v>
      </c>
      <c r="AE113" s="90">
        <f t="shared" si="32"/>
        <v>0</v>
      </c>
      <c r="AF113" s="90">
        <f t="shared" si="32"/>
        <v>0</v>
      </c>
      <c r="AG113" s="90">
        <f t="shared" si="32"/>
        <v>0</v>
      </c>
      <c r="AH113" s="90">
        <f t="shared" si="32"/>
        <v>0</v>
      </c>
      <c r="AI113" s="90">
        <f t="shared" si="32"/>
        <v>0</v>
      </c>
      <c r="AJ113" s="90">
        <f t="shared" si="32"/>
        <v>0</v>
      </c>
      <c r="AK113" s="90">
        <f t="shared" si="32"/>
        <v>0</v>
      </c>
      <c r="AL113" s="90">
        <f t="shared" si="32"/>
        <v>0</v>
      </c>
      <c r="AM113" s="90">
        <f t="shared" si="32"/>
        <v>0</v>
      </c>
      <c r="AN113" s="90">
        <f t="shared" si="32"/>
        <v>0</v>
      </c>
      <c r="AO113" s="90">
        <f t="shared" si="32"/>
        <v>0</v>
      </c>
      <c r="AP113" s="90">
        <f t="shared" si="32"/>
        <v>0</v>
      </c>
      <c r="AQ113" s="90">
        <f t="shared" si="32"/>
        <v>0</v>
      </c>
    </row>
    <row r="114" spans="1:43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121"/>
      <c r="W114" s="122"/>
      <c r="X114" s="123"/>
      <c r="Y114" s="123"/>
      <c r="Z114" s="123"/>
      <c r="AA114" s="123"/>
      <c r="AB114" s="124"/>
      <c r="AC114" s="121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</row>
    <row r="115" spans="1:43" s="49" customFormat="1" x14ac:dyDescent="0.25">
      <c r="A115" s="187"/>
      <c r="B115" s="50" t="s">
        <v>40</v>
      </c>
      <c r="C115" s="125"/>
      <c r="D115" s="126"/>
      <c r="E115" s="126"/>
      <c r="F115" s="46"/>
      <c r="G115" s="126"/>
      <c r="H115" s="126"/>
      <c r="I115" s="126"/>
      <c r="J115" s="126"/>
      <c r="K115" s="126"/>
      <c r="L115" s="126"/>
      <c r="M115" s="126"/>
      <c r="N115" s="127"/>
      <c r="O115" s="125"/>
      <c r="P115" s="126"/>
      <c r="Q115" s="126"/>
      <c r="R115" s="126"/>
      <c r="S115" s="126"/>
      <c r="T115" s="126"/>
      <c r="U115" s="127"/>
      <c r="V115" s="46">
        <f t="shared" ref="V115" si="33">O115-C115</f>
        <v>0</v>
      </c>
      <c r="W115" s="128"/>
      <c r="X115" s="129"/>
      <c r="Y115" s="129"/>
      <c r="Z115" s="129"/>
      <c r="AA115" s="129"/>
      <c r="AB115" s="130"/>
      <c r="AC115" s="46">
        <f>AC94-AC101</f>
        <v>-1237092.8599999994</v>
      </c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</row>
    <row r="116" spans="1:43" s="49" customFormat="1" x14ac:dyDescent="0.25">
      <c r="A116" s="187"/>
      <c r="B116" s="50" t="s">
        <v>41</v>
      </c>
      <c r="C116" s="125"/>
      <c r="D116" s="126"/>
      <c r="E116" s="126"/>
      <c r="F116" s="46"/>
      <c r="G116" s="126"/>
      <c r="H116" s="126"/>
      <c r="I116" s="126"/>
      <c r="J116" s="126"/>
      <c r="K116" s="126"/>
      <c r="L116" s="126"/>
      <c r="M116" s="126"/>
      <c r="N116" s="127"/>
      <c r="O116" s="125"/>
      <c r="P116" s="126"/>
      <c r="Q116" s="126"/>
      <c r="R116" s="126"/>
      <c r="S116" s="126"/>
      <c r="T116" s="126"/>
      <c r="U116" s="127"/>
      <c r="V116" s="46">
        <f t="shared" si="25"/>
        <v>0</v>
      </c>
      <c r="W116" s="128"/>
      <c r="X116" s="129"/>
      <c r="Y116" s="129"/>
      <c r="Z116" s="129"/>
      <c r="AA116" s="129"/>
      <c r="AB116" s="130"/>
      <c r="AC116" s="46">
        <f t="shared" ref="AC116:AC119" si="34">AC95-AC102</f>
        <v>-636890.79</v>
      </c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</row>
    <row r="117" spans="1:43" s="49" customFormat="1" x14ac:dyDescent="0.25">
      <c r="A117" s="187"/>
      <c r="B117" s="50" t="s">
        <v>42</v>
      </c>
      <c r="C117" s="125"/>
      <c r="D117" s="126"/>
      <c r="E117" s="126"/>
      <c r="F117" s="46"/>
      <c r="G117" s="126"/>
      <c r="H117" s="126"/>
      <c r="I117" s="126"/>
      <c r="J117" s="126"/>
      <c r="K117" s="126"/>
      <c r="L117" s="126"/>
      <c r="M117" s="126"/>
      <c r="N117" s="127"/>
      <c r="O117" s="125"/>
      <c r="P117" s="126"/>
      <c r="Q117" s="126"/>
      <c r="R117" s="126"/>
      <c r="S117" s="126"/>
      <c r="T117" s="126"/>
      <c r="U117" s="127"/>
      <c r="V117" s="46">
        <f t="shared" si="25"/>
        <v>0</v>
      </c>
      <c r="W117" s="128"/>
      <c r="X117" s="129"/>
      <c r="Y117" s="129"/>
      <c r="Z117" s="129"/>
      <c r="AA117" s="129"/>
      <c r="AB117" s="130"/>
      <c r="AC117" s="46">
        <f t="shared" si="34"/>
        <v>-2795797.88</v>
      </c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</row>
    <row r="118" spans="1:43" s="49" customFormat="1" x14ac:dyDescent="0.25">
      <c r="A118" s="187"/>
      <c r="B118" s="50" t="s">
        <v>43</v>
      </c>
      <c r="C118" s="125"/>
      <c r="D118" s="126"/>
      <c r="E118" s="126"/>
      <c r="F118" s="46"/>
      <c r="G118" s="126"/>
      <c r="H118" s="126"/>
      <c r="I118" s="126"/>
      <c r="J118" s="126"/>
      <c r="K118" s="126"/>
      <c r="L118" s="126"/>
      <c r="M118" s="126"/>
      <c r="N118" s="127"/>
      <c r="O118" s="125"/>
      <c r="P118" s="126"/>
      <c r="Q118" s="126"/>
      <c r="R118" s="126"/>
      <c r="S118" s="126"/>
      <c r="T118" s="126"/>
      <c r="U118" s="127"/>
      <c r="V118" s="46">
        <f t="shared" si="25"/>
        <v>0</v>
      </c>
      <c r="W118" s="128"/>
      <c r="X118" s="129"/>
      <c r="Y118" s="129"/>
      <c r="Z118" s="129"/>
      <c r="AA118" s="129"/>
      <c r="AB118" s="130"/>
      <c r="AC118" s="46">
        <f t="shared" si="34"/>
        <v>-242319.37000000011</v>
      </c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</row>
    <row r="119" spans="1:43" s="49" customFormat="1" x14ac:dyDescent="0.25">
      <c r="A119" s="187"/>
      <c r="B119" s="50" t="s">
        <v>44</v>
      </c>
      <c r="C119" s="125"/>
      <c r="D119" s="126"/>
      <c r="E119" s="126"/>
      <c r="F119" s="46"/>
      <c r="G119" s="126"/>
      <c r="H119" s="126"/>
      <c r="I119" s="126"/>
      <c r="J119" s="126"/>
      <c r="K119" s="126"/>
      <c r="L119" s="126"/>
      <c r="M119" s="126"/>
      <c r="N119" s="127"/>
      <c r="O119" s="125"/>
      <c r="P119" s="126"/>
      <c r="Q119" s="126"/>
      <c r="R119" s="126"/>
      <c r="S119" s="126"/>
      <c r="T119" s="126"/>
      <c r="U119" s="127"/>
      <c r="V119" s="46">
        <f t="shared" si="25"/>
        <v>0</v>
      </c>
      <c r="W119" s="128"/>
      <c r="X119" s="129"/>
      <c r="Y119" s="129"/>
      <c r="Z119" s="129"/>
      <c r="AA119" s="129"/>
      <c r="AB119" s="130"/>
      <c r="AC119" s="46">
        <f t="shared" si="34"/>
        <v>-1254311.7300000004</v>
      </c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</row>
    <row r="120" spans="1:43" s="165" customFormat="1" ht="15.75" thickBot="1" x14ac:dyDescent="0.3">
      <c r="A120" s="188"/>
      <c r="B120" s="67" t="s">
        <v>45</v>
      </c>
      <c r="C120" s="159">
        <f>SUM(C115:C119)</f>
        <v>0</v>
      </c>
      <c r="D120" s="160">
        <f t="shared" ref="D120:AQ120" si="35">SUM(D115:D119)</f>
        <v>0</v>
      </c>
      <c r="E120" s="160">
        <f t="shared" si="35"/>
        <v>0</v>
      </c>
      <c r="F120" s="47">
        <f t="shared" si="35"/>
        <v>0</v>
      </c>
      <c r="G120" s="160">
        <f t="shared" si="35"/>
        <v>0</v>
      </c>
      <c r="H120" s="160">
        <f t="shared" si="35"/>
        <v>0</v>
      </c>
      <c r="I120" s="160">
        <f t="shared" si="35"/>
        <v>0</v>
      </c>
      <c r="J120" s="160">
        <f t="shared" si="35"/>
        <v>0</v>
      </c>
      <c r="K120" s="160">
        <f t="shared" si="35"/>
        <v>0</v>
      </c>
      <c r="L120" s="160">
        <f t="shared" si="35"/>
        <v>0</v>
      </c>
      <c r="M120" s="160">
        <f t="shared" si="35"/>
        <v>0</v>
      </c>
      <c r="N120" s="161">
        <f t="shared" si="35"/>
        <v>0</v>
      </c>
      <c r="O120" s="159">
        <f t="shared" si="35"/>
        <v>0</v>
      </c>
      <c r="P120" s="160">
        <f t="shared" si="35"/>
        <v>0</v>
      </c>
      <c r="Q120" s="160">
        <f t="shared" si="35"/>
        <v>0</v>
      </c>
      <c r="R120" s="160">
        <f t="shared" si="35"/>
        <v>0</v>
      </c>
      <c r="S120" s="160">
        <f t="shared" si="35"/>
        <v>0</v>
      </c>
      <c r="T120" s="160">
        <f t="shared" si="35"/>
        <v>0</v>
      </c>
      <c r="U120" s="161">
        <f t="shared" si="35"/>
        <v>0</v>
      </c>
      <c r="V120" s="47">
        <f t="shared" si="32"/>
        <v>0</v>
      </c>
      <c r="W120" s="162">
        <f t="shared" si="35"/>
        <v>0</v>
      </c>
      <c r="X120" s="163">
        <f t="shared" si="35"/>
        <v>0</v>
      </c>
      <c r="Y120" s="163">
        <f t="shared" si="35"/>
        <v>0</v>
      </c>
      <c r="Z120" s="163">
        <f t="shared" si="35"/>
        <v>0</v>
      </c>
      <c r="AA120" s="163">
        <f t="shared" si="35"/>
        <v>0</v>
      </c>
      <c r="AB120" s="164">
        <f t="shared" si="35"/>
        <v>0</v>
      </c>
      <c r="AC120" s="47">
        <f t="shared" si="35"/>
        <v>-6166412.6299999999</v>
      </c>
      <c r="AD120" s="162">
        <f t="shared" si="35"/>
        <v>0</v>
      </c>
      <c r="AE120" s="162">
        <f t="shared" si="35"/>
        <v>0</v>
      </c>
      <c r="AF120" s="162">
        <f t="shared" si="35"/>
        <v>0</v>
      </c>
      <c r="AG120" s="162">
        <f t="shared" si="35"/>
        <v>0</v>
      </c>
      <c r="AH120" s="162">
        <f t="shared" si="35"/>
        <v>0</v>
      </c>
      <c r="AI120" s="162">
        <f t="shared" si="35"/>
        <v>0</v>
      </c>
      <c r="AJ120" s="162">
        <f t="shared" si="35"/>
        <v>0</v>
      </c>
      <c r="AK120" s="162">
        <f t="shared" si="35"/>
        <v>0</v>
      </c>
      <c r="AL120" s="162">
        <f t="shared" si="35"/>
        <v>0</v>
      </c>
      <c r="AM120" s="162">
        <f t="shared" si="35"/>
        <v>0</v>
      </c>
      <c r="AN120" s="162">
        <f t="shared" si="35"/>
        <v>0</v>
      </c>
      <c r="AO120" s="162">
        <f t="shared" si="35"/>
        <v>0</v>
      </c>
      <c r="AP120" s="162">
        <f t="shared" si="35"/>
        <v>0</v>
      </c>
      <c r="AQ120" s="162">
        <f t="shared" si="35"/>
        <v>0</v>
      </c>
    </row>
    <row r="121" spans="1:43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98"/>
      <c r="W121" s="99"/>
      <c r="X121" s="100"/>
      <c r="Y121" s="100"/>
      <c r="Z121" s="100"/>
      <c r="AA121" s="100"/>
      <c r="AB121" s="101"/>
      <c r="AC121" s="98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</row>
    <row r="122" spans="1:43" s="76" customFormat="1" x14ac:dyDescent="0.25">
      <c r="A122" s="187"/>
      <c r="B122" s="77" t="s">
        <v>40</v>
      </c>
      <c r="C122" s="78"/>
      <c r="D122" s="79"/>
      <c r="E122" s="79"/>
      <c r="F122" s="81"/>
      <c r="G122" s="79"/>
      <c r="H122" s="81"/>
      <c r="I122" s="79"/>
      <c r="J122" s="81"/>
      <c r="K122" s="79"/>
      <c r="L122" s="81"/>
      <c r="M122" s="81"/>
      <c r="N122" s="139"/>
      <c r="O122" s="78"/>
      <c r="P122" s="81"/>
      <c r="Q122" s="79"/>
      <c r="R122" s="81"/>
      <c r="S122" s="79"/>
      <c r="T122" s="81"/>
      <c r="U122" s="139"/>
      <c r="V122" s="81">
        <f t="shared" ref="V122" si="36">O122-C122</f>
        <v>0</v>
      </c>
      <c r="W122" s="140"/>
      <c r="X122" s="83"/>
      <c r="Y122" s="141"/>
      <c r="Z122" s="83"/>
      <c r="AA122" s="141"/>
      <c r="AB122" s="142"/>
      <c r="AC122" s="81">
        <v>1288</v>
      </c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</row>
    <row r="123" spans="1:43" s="76" customFormat="1" x14ac:dyDescent="0.25">
      <c r="A123" s="187"/>
      <c r="B123" s="77" t="s">
        <v>41</v>
      </c>
      <c r="C123" s="78">
        <v>7694</v>
      </c>
      <c r="D123" s="79">
        <v>8671</v>
      </c>
      <c r="E123" s="79">
        <v>9994</v>
      </c>
      <c r="F123" s="81">
        <v>10528</v>
      </c>
      <c r="G123" s="79">
        <v>10745</v>
      </c>
      <c r="H123" s="81">
        <v>10670</v>
      </c>
      <c r="I123" s="79">
        <v>10651</v>
      </c>
      <c r="J123" s="81">
        <v>10502</v>
      </c>
      <c r="K123" s="79">
        <v>9809</v>
      </c>
      <c r="L123" s="81">
        <v>9032</v>
      </c>
      <c r="M123" s="81">
        <v>8422</v>
      </c>
      <c r="N123" s="139">
        <v>7974</v>
      </c>
      <c r="O123" s="78">
        <v>7754</v>
      </c>
      <c r="P123" s="81"/>
      <c r="Q123" s="79"/>
      <c r="R123" s="81"/>
      <c r="S123" s="79"/>
      <c r="T123" s="81"/>
      <c r="U123" s="139"/>
      <c r="V123" s="81">
        <f t="shared" si="25"/>
        <v>60</v>
      </c>
      <c r="W123" s="140"/>
      <c r="X123" s="83"/>
      <c r="Y123" s="141"/>
      <c r="Z123" s="83"/>
      <c r="AA123" s="141"/>
      <c r="AB123" s="142"/>
      <c r="AC123" s="81">
        <v>6321</v>
      </c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</row>
    <row r="124" spans="1:43" s="76" customFormat="1" x14ac:dyDescent="0.25">
      <c r="A124" s="187"/>
      <c r="B124" s="77" t="s">
        <v>42</v>
      </c>
      <c r="C124" s="78"/>
      <c r="D124" s="79"/>
      <c r="E124" s="79"/>
      <c r="F124" s="81"/>
      <c r="G124" s="79"/>
      <c r="H124" s="81"/>
      <c r="I124" s="79"/>
      <c r="J124" s="81"/>
      <c r="K124" s="79"/>
      <c r="L124" s="81"/>
      <c r="M124" s="81"/>
      <c r="N124" s="139"/>
      <c r="O124" s="78"/>
      <c r="P124" s="81"/>
      <c r="Q124" s="79"/>
      <c r="R124" s="81"/>
      <c r="S124" s="79"/>
      <c r="T124" s="81"/>
      <c r="U124" s="139"/>
      <c r="V124" s="81">
        <f t="shared" si="25"/>
        <v>0</v>
      </c>
      <c r="W124" s="140"/>
      <c r="X124" s="83"/>
      <c r="Y124" s="141"/>
      <c r="Z124" s="83"/>
      <c r="AA124" s="141"/>
      <c r="AB124" s="142"/>
      <c r="AC124" s="81">
        <v>0</v>
      </c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</row>
    <row r="125" spans="1:43" s="76" customFormat="1" x14ac:dyDescent="0.25">
      <c r="A125" s="187"/>
      <c r="B125" s="77" t="s">
        <v>43</v>
      </c>
      <c r="C125" s="78"/>
      <c r="D125" s="79"/>
      <c r="E125" s="79"/>
      <c r="F125" s="81"/>
      <c r="G125" s="79"/>
      <c r="H125" s="81"/>
      <c r="I125" s="79"/>
      <c r="J125" s="81"/>
      <c r="K125" s="79"/>
      <c r="L125" s="81"/>
      <c r="M125" s="81"/>
      <c r="N125" s="139"/>
      <c r="O125" s="78"/>
      <c r="P125" s="81"/>
      <c r="Q125" s="79"/>
      <c r="R125" s="81"/>
      <c r="S125" s="79"/>
      <c r="T125" s="81"/>
      <c r="U125" s="139"/>
      <c r="V125" s="81">
        <f t="shared" si="25"/>
        <v>0</v>
      </c>
      <c r="W125" s="140"/>
      <c r="X125" s="83"/>
      <c r="Y125" s="141"/>
      <c r="Z125" s="83"/>
      <c r="AA125" s="141"/>
      <c r="AB125" s="142"/>
      <c r="AC125" s="81">
        <v>0</v>
      </c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</row>
    <row r="126" spans="1:43" s="76" customFormat="1" x14ac:dyDescent="0.25">
      <c r="A126" s="187"/>
      <c r="B126" s="77" t="s">
        <v>44</v>
      </c>
      <c r="C126" s="78"/>
      <c r="D126" s="79"/>
      <c r="E126" s="79"/>
      <c r="F126" s="81"/>
      <c r="G126" s="79"/>
      <c r="H126" s="81"/>
      <c r="I126" s="79"/>
      <c r="J126" s="81"/>
      <c r="K126" s="79"/>
      <c r="L126" s="81"/>
      <c r="M126" s="81"/>
      <c r="N126" s="139"/>
      <c r="O126" s="78"/>
      <c r="P126" s="81"/>
      <c r="Q126" s="79"/>
      <c r="R126" s="81"/>
      <c r="S126" s="79"/>
      <c r="T126" s="81"/>
      <c r="U126" s="139"/>
      <c r="V126" s="81">
        <f t="shared" si="25"/>
        <v>0</v>
      </c>
      <c r="W126" s="140"/>
      <c r="X126" s="83"/>
      <c r="Y126" s="141"/>
      <c r="Z126" s="83"/>
      <c r="AA126" s="141"/>
      <c r="AB126" s="142"/>
      <c r="AC126" s="81">
        <v>0</v>
      </c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 s="93" customFormat="1" x14ac:dyDescent="0.25">
      <c r="A127" s="188"/>
      <c r="B127" s="77" t="s">
        <v>45</v>
      </c>
      <c r="C127" s="154">
        <f>SUM(C122:C126)</f>
        <v>7694</v>
      </c>
      <c r="D127" s="155">
        <f t="shared" ref="D127:AQ127" si="37">SUM(D122:D126)</f>
        <v>8671</v>
      </c>
      <c r="E127" s="155">
        <f t="shared" si="37"/>
        <v>9994</v>
      </c>
      <c r="F127" s="156">
        <f t="shared" si="37"/>
        <v>10528</v>
      </c>
      <c r="G127" s="155">
        <f t="shared" si="37"/>
        <v>10745</v>
      </c>
      <c r="H127" s="156">
        <f t="shared" si="37"/>
        <v>10670</v>
      </c>
      <c r="I127" s="155">
        <f t="shared" si="37"/>
        <v>10651</v>
      </c>
      <c r="J127" s="156">
        <f t="shared" si="37"/>
        <v>10502</v>
      </c>
      <c r="K127" s="155">
        <f t="shared" si="37"/>
        <v>9809</v>
      </c>
      <c r="L127" s="156">
        <f t="shared" si="37"/>
        <v>9032</v>
      </c>
      <c r="M127" s="156">
        <f t="shared" si="37"/>
        <v>8422</v>
      </c>
      <c r="N127" s="157">
        <f t="shared" si="37"/>
        <v>7974</v>
      </c>
      <c r="O127" s="154">
        <f t="shared" si="37"/>
        <v>7754</v>
      </c>
      <c r="P127" s="156">
        <f t="shared" si="37"/>
        <v>0</v>
      </c>
      <c r="Q127" s="155">
        <f t="shared" si="37"/>
        <v>0</v>
      </c>
      <c r="R127" s="156">
        <f t="shared" si="37"/>
        <v>0</v>
      </c>
      <c r="S127" s="155">
        <f t="shared" si="37"/>
        <v>0</v>
      </c>
      <c r="T127" s="156">
        <f t="shared" si="37"/>
        <v>0</v>
      </c>
      <c r="U127" s="157">
        <f t="shared" si="37"/>
        <v>0</v>
      </c>
      <c r="V127" s="156">
        <f t="shared" si="32"/>
        <v>60</v>
      </c>
      <c r="W127" s="158">
        <f t="shared" si="37"/>
        <v>0</v>
      </c>
      <c r="X127" s="151">
        <f t="shared" si="37"/>
        <v>0</v>
      </c>
      <c r="Y127" s="152">
        <f t="shared" si="37"/>
        <v>0</v>
      </c>
      <c r="Z127" s="151">
        <f t="shared" si="37"/>
        <v>0</v>
      </c>
      <c r="AA127" s="152">
        <f t="shared" si="37"/>
        <v>0</v>
      </c>
      <c r="AB127" s="153">
        <f t="shared" si="37"/>
        <v>0</v>
      </c>
      <c r="AC127" s="109">
        <f t="shared" si="37"/>
        <v>7609</v>
      </c>
      <c r="AD127" s="158">
        <f t="shared" si="37"/>
        <v>0</v>
      </c>
      <c r="AE127" s="158">
        <f t="shared" si="37"/>
        <v>0</v>
      </c>
      <c r="AF127" s="158">
        <f t="shared" si="37"/>
        <v>0</v>
      </c>
      <c r="AG127" s="158">
        <f t="shared" si="37"/>
        <v>0</v>
      </c>
      <c r="AH127" s="158">
        <f t="shared" si="37"/>
        <v>0</v>
      </c>
      <c r="AI127" s="158">
        <f t="shared" si="37"/>
        <v>0</v>
      </c>
      <c r="AJ127" s="158">
        <f t="shared" si="37"/>
        <v>0</v>
      </c>
      <c r="AK127" s="158">
        <f t="shared" si="37"/>
        <v>0</v>
      </c>
      <c r="AL127" s="158">
        <f t="shared" si="37"/>
        <v>0</v>
      </c>
      <c r="AM127" s="158">
        <f t="shared" si="37"/>
        <v>0</v>
      </c>
      <c r="AN127" s="158">
        <f t="shared" si="37"/>
        <v>0</v>
      </c>
      <c r="AO127" s="158">
        <f t="shared" si="37"/>
        <v>0</v>
      </c>
      <c r="AP127" s="158">
        <f t="shared" si="37"/>
        <v>0</v>
      </c>
      <c r="AQ127" s="158">
        <f t="shared" si="37"/>
        <v>0</v>
      </c>
    </row>
    <row r="128" spans="1:43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114"/>
      <c r="W128" s="115"/>
      <c r="X128" s="116"/>
      <c r="Y128" s="116"/>
      <c r="Z128" s="116"/>
      <c r="AA128" s="116"/>
      <c r="AB128" s="117"/>
      <c r="AC128" s="114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</row>
    <row r="129" spans="1:43" s="76" customFormat="1" x14ac:dyDescent="0.25">
      <c r="A129" s="187"/>
      <c r="B129" s="77" t="s">
        <v>40</v>
      </c>
      <c r="C129" s="144">
        <v>0</v>
      </c>
      <c r="D129" s="83">
        <v>5028</v>
      </c>
      <c r="E129" s="83">
        <v>4581</v>
      </c>
      <c r="F129" s="83">
        <v>3603</v>
      </c>
      <c r="G129" s="83">
        <v>2028</v>
      </c>
      <c r="H129" s="141">
        <v>3789</v>
      </c>
      <c r="I129" s="83">
        <v>3698</v>
      </c>
      <c r="J129" s="141">
        <v>2523</v>
      </c>
      <c r="K129" s="83">
        <v>423</v>
      </c>
      <c r="L129" s="141">
        <v>0</v>
      </c>
      <c r="M129" s="141">
        <v>0</v>
      </c>
      <c r="N129" s="142">
        <v>0</v>
      </c>
      <c r="O129" s="144">
        <v>0</v>
      </c>
      <c r="P129" s="141"/>
      <c r="Q129" s="83"/>
      <c r="R129" s="141"/>
      <c r="S129" s="83"/>
      <c r="T129" s="141"/>
      <c r="U129" s="142"/>
      <c r="V129" s="144">
        <f t="shared" ref="V129" si="38">O129-C129</f>
        <v>0</v>
      </c>
      <c r="W129" s="141"/>
      <c r="X129" s="83"/>
      <c r="Y129" s="141"/>
      <c r="Z129" s="83"/>
      <c r="AA129" s="141"/>
      <c r="AB129" s="142"/>
      <c r="AC129" s="144">
        <v>0</v>
      </c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s="76" customFormat="1" x14ac:dyDescent="0.25">
      <c r="A130" s="187"/>
      <c r="B130" s="77" t="s">
        <v>41</v>
      </c>
      <c r="C130" s="144">
        <v>0</v>
      </c>
      <c r="D130" s="83">
        <v>39</v>
      </c>
      <c r="E130" s="83">
        <v>1158</v>
      </c>
      <c r="F130" s="83">
        <v>700</v>
      </c>
      <c r="G130" s="83">
        <v>342</v>
      </c>
      <c r="H130" s="141">
        <v>761</v>
      </c>
      <c r="I130" s="83">
        <v>734</v>
      </c>
      <c r="J130" s="141">
        <v>458</v>
      </c>
      <c r="K130" s="83">
        <v>3</v>
      </c>
      <c r="L130" s="141">
        <v>0</v>
      </c>
      <c r="M130" s="141">
        <v>0</v>
      </c>
      <c r="N130" s="142">
        <v>0</v>
      </c>
      <c r="O130" s="144">
        <v>0</v>
      </c>
      <c r="P130" s="141"/>
      <c r="Q130" s="83"/>
      <c r="R130" s="141"/>
      <c r="S130" s="83"/>
      <c r="T130" s="141"/>
      <c r="U130" s="142"/>
      <c r="V130" s="144">
        <f t="shared" si="25"/>
        <v>0</v>
      </c>
      <c r="W130" s="141"/>
      <c r="X130" s="83"/>
      <c r="Y130" s="141"/>
      <c r="Z130" s="83"/>
      <c r="AA130" s="141"/>
      <c r="AB130" s="142"/>
      <c r="AC130" s="144">
        <v>0</v>
      </c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s="76" customFormat="1" x14ac:dyDescent="0.25">
      <c r="A131" s="187"/>
      <c r="B131" s="77" t="s">
        <v>42</v>
      </c>
      <c r="C131" s="144"/>
      <c r="D131" s="83"/>
      <c r="E131" s="83"/>
      <c r="F131" s="83"/>
      <c r="G131" s="83"/>
      <c r="H131" s="141"/>
      <c r="I131" s="83"/>
      <c r="J131" s="141"/>
      <c r="K131" s="83"/>
      <c r="L131" s="141"/>
      <c r="M131" s="141"/>
      <c r="N131" s="142"/>
      <c r="O131" s="144"/>
      <c r="P131" s="141"/>
      <c r="Q131" s="83"/>
      <c r="R131" s="141"/>
      <c r="S131" s="83"/>
      <c r="T131" s="141"/>
      <c r="U131" s="142"/>
      <c r="V131" s="144">
        <f t="shared" si="25"/>
        <v>0</v>
      </c>
      <c r="W131" s="141"/>
      <c r="X131" s="83"/>
      <c r="Y131" s="141"/>
      <c r="Z131" s="83"/>
      <c r="AA131" s="141"/>
      <c r="AB131" s="142"/>
      <c r="AC131" s="144">
        <v>0</v>
      </c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s="76" customFormat="1" x14ac:dyDescent="0.25">
      <c r="A132" s="187"/>
      <c r="B132" s="77" t="s">
        <v>43</v>
      </c>
      <c r="C132" s="144"/>
      <c r="D132" s="83"/>
      <c r="E132" s="83"/>
      <c r="F132" s="83"/>
      <c r="G132" s="83"/>
      <c r="H132" s="141"/>
      <c r="I132" s="83"/>
      <c r="J132" s="141"/>
      <c r="K132" s="83"/>
      <c r="L132" s="141"/>
      <c r="M132" s="141"/>
      <c r="N132" s="142"/>
      <c r="O132" s="144"/>
      <c r="P132" s="141"/>
      <c r="Q132" s="83"/>
      <c r="R132" s="141"/>
      <c r="S132" s="83"/>
      <c r="T132" s="141"/>
      <c r="U132" s="142"/>
      <c r="V132" s="144">
        <f t="shared" si="25"/>
        <v>0</v>
      </c>
      <c r="W132" s="141"/>
      <c r="X132" s="83"/>
      <c r="Y132" s="141"/>
      <c r="Z132" s="83"/>
      <c r="AA132" s="141"/>
      <c r="AB132" s="142"/>
      <c r="AC132" s="144">
        <v>0</v>
      </c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144">
        <f t="shared" si="25"/>
        <v>0</v>
      </c>
      <c r="W133" s="141"/>
      <c r="X133" s="83"/>
      <c r="Y133" s="141"/>
      <c r="Z133" s="83"/>
      <c r="AA133" s="141"/>
      <c r="AB133" s="142"/>
      <c r="AC133" s="144">
        <v>0</v>
      </c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s="93" customFormat="1" x14ac:dyDescent="0.25">
      <c r="A134" s="188"/>
      <c r="B134" s="77" t="s">
        <v>45</v>
      </c>
      <c r="C134" s="150">
        <f>SUM(C129:C133)</f>
        <v>0</v>
      </c>
      <c r="D134" s="151">
        <f t="shared" ref="D134:AQ141" si="39">SUM(D129:D133)</f>
        <v>5067</v>
      </c>
      <c r="E134" s="151">
        <f t="shared" si="39"/>
        <v>5739</v>
      </c>
      <c r="F134" s="151">
        <f t="shared" si="39"/>
        <v>4303</v>
      </c>
      <c r="G134" s="151">
        <f t="shared" si="39"/>
        <v>2370</v>
      </c>
      <c r="H134" s="152">
        <f t="shared" si="39"/>
        <v>4550</v>
      </c>
      <c r="I134" s="151">
        <f t="shared" si="39"/>
        <v>4432</v>
      </c>
      <c r="J134" s="152">
        <f t="shared" si="39"/>
        <v>2981</v>
      </c>
      <c r="K134" s="151">
        <f t="shared" si="39"/>
        <v>426</v>
      </c>
      <c r="L134" s="152">
        <f t="shared" si="39"/>
        <v>0</v>
      </c>
      <c r="M134" s="152">
        <f t="shared" si="39"/>
        <v>0</v>
      </c>
      <c r="N134" s="153">
        <f t="shared" si="39"/>
        <v>0</v>
      </c>
      <c r="O134" s="150">
        <f t="shared" si="39"/>
        <v>0</v>
      </c>
      <c r="P134" s="152">
        <f t="shared" si="39"/>
        <v>0</v>
      </c>
      <c r="Q134" s="151">
        <f t="shared" si="39"/>
        <v>0</v>
      </c>
      <c r="R134" s="152">
        <f t="shared" si="39"/>
        <v>0</v>
      </c>
      <c r="S134" s="151">
        <f t="shared" si="39"/>
        <v>0</v>
      </c>
      <c r="T134" s="152">
        <f t="shared" si="39"/>
        <v>0</v>
      </c>
      <c r="U134" s="153">
        <f t="shared" si="39"/>
        <v>0</v>
      </c>
      <c r="V134" s="150">
        <f t="shared" si="39"/>
        <v>0</v>
      </c>
      <c r="W134" s="152">
        <f t="shared" si="39"/>
        <v>0</v>
      </c>
      <c r="X134" s="151">
        <f t="shared" si="39"/>
        <v>0</v>
      </c>
      <c r="Y134" s="152">
        <f t="shared" si="39"/>
        <v>0</v>
      </c>
      <c r="Z134" s="151">
        <f t="shared" si="39"/>
        <v>0</v>
      </c>
      <c r="AA134" s="152">
        <f t="shared" si="39"/>
        <v>0</v>
      </c>
      <c r="AB134" s="153">
        <f t="shared" si="39"/>
        <v>0</v>
      </c>
      <c r="AC134" s="109">
        <f t="shared" si="39"/>
        <v>0</v>
      </c>
      <c r="AD134" s="152">
        <f t="shared" si="39"/>
        <v>0</v>
      </c>
      <c r="AE134" s="152">
        <f t="shared" si="39"/>
        <v>0</v>
      </c>
      <c r="AF134" s="152">
        <f t="shared" si="39"/>
        <v>0</v>
      </c>
      <c r="AG134" s="152">
        <f t="shared" si="39"/>
        <v>0</v>
      </c>
      <c r="AH134" s="152">
        <f t="shared" si="39"/>
        <v>0</v>
      </c>
      <c r="AI134" s="152">
        <f t="shared" si="39"/>
        <v>0</v>
      </c>
      <c r="AJ134" s="152">
        <f t="shared" si="39"/>
        <v>0</v>
      </c>
      <c r="AK134" s="152">
        <f t="shared" si="39"/>
        <v>0</v>
      </c>
      <c r="AL134" s="152">
        <f t="shared" si="39"/>
        <v>0</v>
      </c>
      <c r="AM134" s="152">
        <f t="shared" si="39"/>
        <v>0</v>
      </c>
      <c r="AN134" s="152">
        <f t="shared" si="39"/>
        <v>0</v>
      </c>
      <c r="AO134" s="152">
        <f t="shared" si="39"/>
        <v>0</v>
      </c>
      <c r="AP134" s="152">
        <f t="shared" si="39"/>
        <v>0</v>
      </c>
      <c r="AQ134" s="152">
        <f t="shared" si="39"/>
        <v>0</v>
      </c>
    </row>
    <row r="135" spans="1:43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114"/>
      <c r="W135" s="115"/>
      <c r="X135" s="116"/>
      <c r="Y135" s="116"/>
      <c r="Z135" s="116"/>
      <c r="AA135" s="116"/>
      <c r="AB135" s="117"/>
      <c r="AC135" s="114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</row>
    <row r="136" spans="1:43" s="76" customFormat="1" x14ac:dyDescent="0.25">
      <c r="A136" s="187"/>
      <c r="B136" s="77" t="s">
        <v>40</v>
      </c>
      <c r="C136" s="144"/>
      <c r="D136" s="83"/>
      <c r="E136" s="83"/>
      <c r="F136" s="83"/>
      <c r="G136" s="83"/>
      <c r="H136" s="141"/>
      <c r="I136" s="83"/>
      <c r="J136" s="141"/>
      <c r="K136" s="83"/>
      <c r="L136" s="141"/>
      <c r="M136" s="141"/>
      <c r="N136" s="142"/>
      <c r="O136" s="144"/>
      <c r="P136" s="141"/>
      <c r="Q136" s="83"/>
      <c r="R136" s="141"/>
      <c r="S136" s="83"/>
      <c r="T136" s="141"/>
      <c r="U136" s="142"/>
      <c r="V136" s="144">
        <f t="shared" ref="V136" si="40">O136-C136</f>
        <v>0</v>
      </c>
      <c r="W136" s="141"/>
      <c r="X136" s="83"/>
      <c r="Y136" s="141"/>
      <c r="Z136" s="83"/>
      <c r="AA136" s="141"/>
      <c r="AB136" s="142"/>
      <c r="AC136" s="144">
        <v>11626</v>
      </c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s="76" customFormat="1" x14ac:dyDescent="0.25">
      <c r="A137" s="187"/>
      <c r="B137" s="77" t="s">
        <v>41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/>
      <c r="Q137" s="83"/>
      <c r="R137" s="141"/>
      <c r="S137" s="83"/>
      <c r="T137" s="141"/>
      <c r="U137" s="142"/>
      <c r="V137" s="144">
        <f t="shared" si="25"/>
        <v>0</v>
      </c>
      <c r="W137" s="141"/>
      <c r="X137" s="83"/>
      <c r="Y137" s="141"/>
      <c r="Z137" s="83"/>
      <c r="AA137" s="141"/>
      <c r="AB137" s="142"/>
      <c r="AC137" s="144">
        <v>3439</v>
      </c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s="76" customFormat="1" x14ac:dyDescent="0.25">
      <c r="A138" s="187"/>
      <c r="B138" s="77" t="s">
        <v>42</v>
      </c>
      <c r="C138" s="144"/>
      <c r="D138" s="83"/>
      <c r="E138" s="83"/>
      <c r="F138" s="83"/>
      <c r="G138" s="83"/>
      <c r="H138" s="141"/>
      <c r="I138" s="83"/>
      <c r="J138" s="141"/>
      <c r="K138" s="83"/>
      <c r="L138" s="141"/>
      <c r="M138" s="141"/>
      <c r="N138" s="142"/>
      <c r="O138" s="144"/>
      <c r="P138" s="141"/>
      <c r="Q138" s="83"/>
      <c r="R138" s="141"/>
      <c r="S138" s="83"/>
      <c r="T138" s="141"/>
      <c r="U138" s="142"/>
      <c r="V138" s="144">
        <f t="shared" si="25"/>
        <v>0</v>
      </c>
      <c r="W138" s="141"/>
      <c r="X138" s="83"/>
      <c r="Y138" s="141"/>
      <c r="Z138" s="83"/>
      <c r="AA138" s="141"/>
      <c r="AB138" s="142"/>
      <c r="AC138" s="144">
        <v>271</v>
      </c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s="76" customFormat="1" x14ac:dyDescent="0.25">
      <c r="A139" s="187"/>
      <c r="B139" s="77" t="s">
        <v>43</v>
      </c>
      <c r="C139" s="144"/>
      <c r="D139" s="83"/>
      <c r="E139" s="83"/>
      <c r="F139" s="83"/>
      <c r="G139" s="83"/>
      <c r="H139" s="141"/>
      <c r="I139" s="83"/>
      <c r="J139" s="141"/>
      <c r="K139" s="83"/>
      <c r="L139" s="141"/>
      <c r="M139" s="141"/>
      <c r="N139" s="142"/>
      <c r="O139" s="144"/>
      <c r="P139" s="141"/>
      <c r="Q139" s="83"/>
      <c r="R139" s="141"/>
      <c r="S139" s="83"/>
      <c r="T139" s="141"/>
      <c r="U139" s="142"/>
      <c r="V139" s="144">
        <f t="shared" si="25"/>
        <v>0</v>
      </c>
      <c r="W139" s="141"/>
      <c r="X139" s="83"/>
      <c r="Y139" s="141"/>
      <c r="Z139" s="83"/>
      <c r="AA139" s="141"/>
      <c r="AB139" s="142"/>
      <c r="AC139" s="144">
        <v>30</v>
      </c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s="76" customFormat="1" x14ac:dyDescent="0.25">
      <c r="A140" s="187"/>
      <c r="B140" s="77" t="s">
        <v>44</v>
      </c>
      <c r="C140" s="144"/>
      <c r="D140" s="83"/>
      <c r="E140" s="83"/>
      <c r="F140" s="83"/>
      <c r="G140" s="83"/>
      <c r="H140" s="141"/>
      <c r="I140" s="83"/>
      <c r="J140" s="141"/>
      <c r="K140" s="83"/>
      <c r="L140" s="141"/>
      <c r="M140" s="141"/>
      <c r="N140" s="142"/>
      <c r="O140" s="144"/>
      <c r="P140" s="141"/>
      <c r="Q140" s="83"/>
      <c r="R140" s="141"/>
      <c r="S140" s="83"/>
      <c r="T140" s="141"/>
      <c r="U140" s="142"/>
      <c r="V140" s="144">
        <f t="shared" si="25"/>
        <v>0</v>
      </c>
      <c r="W140" s="141"/>
      <c r="X140" s="83"/>
      <c r="Y140" s="141"/>
      <c r="Z140" s="83"/>
      <c r="AA140" s="141"/>
      <c r="AB140" s="142"/>
      <c r="AC140" s="144">
        <v>10</v>
      </c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s="93" customFormat="1" ht="15.75" thickBot="1" x14ac:dyDescent="0.3">
      <c r="A141" s="188"/>
      <c r="B141" s="145" t="s">
        <v>45</v>
      </c>
      <c r="C141" s="146">
        <f>SUM(C136:C140)</f>
        <v>0</v>
      </c>
      <c r="D141" s="147">
        <f t="shared" ref="D141:AQ141" si="41">SUM(D136:D140)</f>
        <v>0</v>
      </c>
      <c r="E141" s="147">
        <f t="shared" si="41"/>
        <v>0</v>
      </c>
      <c r="F141" s="147">
        <f t="shared" si="41"/>
        <v>0</v>
      </c>
      <c r="G141" s="147">
        <f t="shared" si="41"/>
        <v>0</v>
      </c>
      <c r="H141" s="148">
        <f t="shared" si="41"/>
        <v>0</v>
      </c>
      <c r="I141" s="147">
        <f t="shared" si="41"/>
        <v>0</v>
      </c>
      <c r="J141" s="148">
        <f t="shared" si="41"/>
        <v>0</v>
      </c>
      <c r="K141" s="147">
        <f t="shared" si="41"/>
        <v>0</v>
      </c>
      <c r="L141" s="148">
        <f t="shared" si="41"/>
        <v>0</v>
      </c>
      <c r="M141" s="148">
        <f t="shared" si="41"/>
        <v>0</v>
      </c>
      <c r="N141" s="149">
        <f t="shared" si="41"/>
        <v>0</v>
      </c>
      <c r="O141" s="146">
        <f t="shared" si="41"/>
        <v>0</v>
      </c>
      <c r="P141" s="148">
        <f t="shared" si="41"/>
        <v>0</v>
      </c>
      <c r="Q141" s="147">
        <f t="shared" si="41"/>
        <v>0</v>
      </c>
      <c r="R141" s="148">
        <f t="shared" si="41"/>
        <v>0</v>
      </c>
      <c r="S141" s="147">
        <f t="shared" si="41"/>
        <v>0</v>
      </c>
      <c r="T141" s="148">
        <f t="shared" si="41"/>
        <v>0</v>
      </c>
      <c r="U141" s="149">
        <f t="shared" si="41"/>
        <v>0</v>
      </c>
      <c r="V141" s="146">
        <f t="shared" si="39"/>
        <v>0</v>
      </c>
      <c r="W141" s="148">
        <f t="shared" si="41"/>
        <v>0</v>
      </c>
      <c r="X141" s="147">
        <f t="shared" si="41"/>
        <v>0</v>
      </c>
      <c r="Y141" s="148">
        <f t="shared" si="41"/>
        <v>0</v>
      </c>
      <c r="Z141" s="147">
        <f t="shared" si="41"/>
        <v>0</v>
      </c>
      <c r="AA141" s="148">
        <f t="shared" si="41"/>
        <v>0</v>
      </c>
      <c r="AB141" s="149">
        <f t="shared" si="41"/>
        <v>0</v>
      </c>
      <c r="AC141" s="146">
        <f t="shared" si="41"/>
        <v>15376</v>
      </c>
      <c r="AD141" s="148">
        <f t="shared" si="41"/>
        <v>0</v>
      </c>
      <c r="AE141" s="148">
        <f t="shared" si="41"/>
        <v>0</v>
      </c>
      <c r="AF141" s="148">
        <f t="shared" si="41"/>
        <v>0</v>
      </c>
      <c r="AG141" s="148">
        <f t="shared" si="41"/>
        <v>0</v>
      </c>
      <c r="AH141" s="148">
        <f t="shared" si="41"/>
        <v>0</v>
      </c>
      <c r="AI141" s="148">
        <f t="shared" si="41"/>
        <v>0</v>
      </c>
      <c r="AJ141" s="148">
        <f t="shared" si="41"/>
        <v>0</v>
      </c>
      <c r="AK141" s="148">
        <f t="shared" si="41"/>
        <v>0</v>
      </c>
      <c r="AL141" s="148">
        <f t="shared" si="41"/>
        <v>0</v>
      </c>
      <c r="AM141" s="148">
        <f t="shared" si="41"/>
        <v>0</v>
      </c>
      <c r="AN141" s="148">
        <f t="shared" si="41"/>
        <v>0</v>
      </c>
      <c r="AO141" s="148">
        <f t="shared" si="41"/>
        <v>0</v>
      </c>
      <c r="AP141" s="148">
        <f t="shared" si="41"/>
        <v>0</v>
      </c>
      <c r="AQ141" s="148">
        <f t="shared" si="41"/>
        <v>0</v>
      </c>
    </row>
    <row r="142" spans="1:43" ht="15.75" thickTop="1" x14ac:dyDescent="0.25">
      <c r="A142" s="187"/>
    </row>
    <row r="143" spans="1:43" x14ac:dyDescent="0.25">
      <c r="B143" s="1" t="s">
        <v>26</v>
      </c>
    </row>
    <row r="144" spans="1:43" x14ac:dyDescent="0.25">
      <c r="B144" s="39" t="s">
        <v>27</v>
      </c>
    </row>
    <row r="147" spans="2:2" x14ac:dyDescent="0.25">
      <c r="B147" s="40" t="s">
        <v>25</v>
      </c>
    </row>
    <row r="148" spans="2:2" x14ac:dyDescent="0.25">
      <c r="B148" s="2" t="s">
        <v>28</v>
      </c>
    </row>
    <row r="149" spans="2:2" x14ac:dyDescent="0.25">
      <c r="B149" s="2" t="s">
        <v>29</v>
      </c>
    </row>
    <row r="150" spans="2:2" x14ac:dyDescent="0.25">
      <c r="B150" s="2" t="s">
        <v>30</v>
      </c>
    </row>
    <row r="151" spans="2:2" x14ac:dyDescent="0.25">
      <c r="B151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2143"/>
  <sheetViews>
    <sheetView topLeftCell="R1" workbookViewId="0">
      <selection activeCell="AA13" sqref="AA13:AA17"/>
    </sheetView>
  </sheetViews>
  <sheetFormatPr defaultRowHeight="15" x14ac:dyDescent="0.25"/>
  <cols>
    <col min="1" max="1" width="14.42578125" bestFit="1" customWidth="1"/>
    <col min="2" max="2" width="24.7109375" bestFit="1" customWidth="1"/>
    <col min="3" max="3" width="22.28515625" bestFit="1" customWidth="1"/>
    <col min="4" max="4" width="24.28515625" bestFit="1" customWidth="1"/>
    <col min="5" max="5" width="12.5703125" bestFit="1" customWidth="1"/>
    <col min="6" max="6" width="15.5703125" bestFit="1" customWidth="1"/>
    <col min="7" max="7" width="21.42578125" bestFit="1" customWidth="1"/>
    <col min="8" max="8" width="24.42578125" bestFit="1" customWidth="1"/>
    <col min="9" max="9" width="49.7109375" bestFit="1" customWidth="1"/>
    <col min="10" max="10" width="10" bestFit="1" customWidth="1"/>
    <col min="11" max="11" width="15.7109375" bestFit="1" customWidth="1"/>
    <col min="12" max="12" width="19" bestFit="1" customWidth="1"/>
    <col min="13" max="13" width="31.42578125" bestFit="1" customWidth="1"/>
    <col min="14" max="14" width="14.28515625" bestFit="1" customWidth="1"/>
    <col min="15" max="15" width="16.42578125" bestFit="1" customWidth="1"/>
    <col min="16" max="16" width="13.5703125" bestFit="1" customWidth="1"/>
    <col min="17" max="17" width="24.140625" customWidth="1"/>
    <col min="18" max="18" width="2.7109375" style="196" customWidth="1"/>
    <col min="20" max="20" width="24.140625" customWidth="1"/>
    <col min="21" max="21" width="2.7109375" style="196" customWidth="1"/>
    <col min="22" max="22" width="26.42578125" bestFit="1" customWidth="1"/>
    <col min="23" max="23" width="16.28515625" bestFit="1" customWidth="1"/>
    <col min="24" max="24" width="12" bestFit="1" customWidth="1"/>
    <col min="25" max="25" width="14" bestFit="1" customWidth="1"/>
    <col min="26" max="27" width="12" bestFit="1" customWidth="1"/>
    <col min="28" max="28" width="9.140625" bestFit="1" customWidth="1"/>
    <col min="29" max="32" width="11" bestFit="1" customWidth="1"/>
    <col min="33" max="39" width="12" bestFit="1" customWidth="1"/>
    <col min="40" max="40" width="9.140625" bestFit="1" customWidth="1"/>
    <col min="41" max="41" width="23.7109375" bestFit="1" customWidth="1"/>
    <col min="42" max="42" width="12" bestFit="1" customWidth="1"/>
  </cols>
  <sheetData>
    <row r="1" spans="1:31" ht="15.75" thickBot="1" x14ac:dyDescent="0.3">
      <c r="A1" t="s">
        <v>159</v>
      </c>
      <c r="B1" t="s">
        <v>160</v>
      </c>
      <c r="C1" t="s">
        <v>161</v>
      </c>
      <c r="D1" t="s">
        <v>162</v>
      </c>
      <c r="E1" t="s">
        <v>163</v>
      </c>
      <c r="F1" t="s">
        <v>164</v>
      </c>
      <c r="G1" t="s">
        <v>165</v>
      </c>
      <c r="H1" t="s">
        <v>166</v>
      </c>
      <c r="I1" t="s">
        <v>167</v>
      </c>
      <c r="J1" t="s">
        <v>168</v>
      </c>
      <c r="K1" t="s">
        <v>169</v>
      </c>
      <c r="L1" t="s">
        <v>170</v>
      </c>
      <c r="M1" t="s">
        <v>171</v>
      </c>
      <c r="N1" t="s">
        <v>172</v>
      </c>
      <c r="O1" t="s">
        <v>173</v>
      </c>
      <c r="P1" t="s">
        <v>174</v>
      </c>
      <c r="Q1" t="s">
        <v>53</v>
      </c>
      <c r="S1">
        <v>0</v>
      </c>
      <c r="T1" t="s">
        <v>589</v>
      </c>
      <c r="V1" s="191" t="s">
        <v>159</v>
      </c>
      <c r="W1" t="s">
        <v>597</v>
      </c>
      <c r="Y1" s="202" t="s">
        <v>212</v>
      </c>
      <c r="Z1" s="201"/>
      <c r="AA1" s="201"/>
      <c r="AB1" s="201"/>
      <c r="AC1" s="201"/>
      <c r="AD1" s="201"/>
      <c r="AE1" s="201"/>
    </row>
    <row r="2" spans="1:31" x14ac:dyDescent="0.25">
      <c r="A2">
        <v>49</v>
      </c>
      <c r="B2" t="s">
        <v>467</v>
      </c>
      <c r="C2">
        <v>2019</v>
      </c>
      <c r="D2">
        <v>1</v>
      </c>
      <c r="E2" t="s">
        <v>197</v>
      </c>
      <c r="F2">
        <v>1</v>
      </c>
      <c r="G2" t="s">
        <v>176</v>
      </c>
      <c r="H2">
        <v>1</v>
      </c>
      <c r="I2" t="s">
        <v>496</v>
      </c>
      <c r="J2" t="s">
        <v>497</v>
      </c>
      <c r="K2" t="s">
        <v>498</v>
      </c>
      <c r="L2">
        <v>200</v>
      </c>
      <c r="M2" t="s">
        <v>187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93">
        <v>1012</v>
      </c>
      <c r="T2" t="s">
        <v>585</v>
      </c>
      <c r="V2" s="191" t="s">
        <v>164</v>
      </c>
      <c r="W2" t="s">
        <v>597</v>
      </c>
    </row>
    <row r="3" spans="1:31" x14ac:dyDescent="0.25">
      <c r="A3">
        <v>49</v>
      </c>
      <c r="B3" t="s">
        <v>467</v>
      </c>
      <c r="C3">
        <v>2019</v>
      </c>
      <c r="D3">
        <v>1</v>
      </c>
      <c r="E3" t="s">
        <v>197</v>
      </c>
      <c r="F3">
        <v>5</v>
      </c>
      <c r="G3" t="s">
        <v>184</v>
      </c>
      <c r="H3">
        <v>1</v>
      </c>
      <c r="I3" t="s">
        <v>496</v>
      </c>
      <c r="J3" t="s">
        <v>497</v>
      </c>
      <c r="K3" t="s">
        <v>498</v>
      </c>
      <c r="L3">
        <v>460</v>
      </c>
      <c r="M3" t="s">
        <v>185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93">
        <v>1101</v>
      </c>
      <c r="T3" t="s">
        <v>586</v>
      </c>
    </row>
    <row r="4" spans="1:31" x14ac:dyDescent="0.25">
      <c r="A4">
        <v>49</v>
      </c>
      <c r="B4" t="s">
        <v>467</v>
      </c>
      <c r="C4">
        <v>2019</v>
      </c>
      <c r="D4">
        <v>1</v>
      </c>
      <c r="E4" t="s">
        <v>197</v>
      </c>
      <c r="F4">
        <v>3</v>
      </c>
      <c r="G4" t="s">
        <v>179</v>
      </c>
      <c r="H4">
        <v>711</v>
      </c>
      <c r="I4" t="s">
        <v>499</v>
      </c>
      <c r="J4" t="s">
        <v>485</v>
      </c>
      <c r="K4" t="s">
        <v>486</v>
      </c>
      <c r="L4">
        <v>4532</v>
      </c>
      <c r="M4" t="s">
        <v>186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31">
        <v>1247</v>
      </c>
      <c r="T4" t="s">
        <v>585</v>
      </c>
      <c r="V4" s="191" t="s">
        <v>204</v>
      </c>
      <c r="W4" s="191" t="s">
        <v>58</v>
      </c>
    </row>
    <row r="5" spans="1:31" x14ac:dyDescent="0.25">
      <c r="A5">
        <v>49</v>
      </c>
      <c r="B5" t="s">
        <v>467</v>
      </c>
      <c r="C5">
        <v>2019</v>
      </c>
      <c r="D5">
        <v>1</v>
      </c>
      <c r="E5" t="s">
        <v>197</v>
      </c>
      <c r="F5">
        <v>5</v>
      </c>
      <c r="G5" t="s">
        <v>184</v>
      </c>
      <c r="H5">
        <v>700</v>
      </c>
      <c r="I5" t="s">
        <v>494</v>
      </c>
      <c r="J5" t="s">
        <v>485</v>
      </c>
      <c r="K5" t="s">
        <v>486</v>
      </c>
      <c r="L5">
        <v>460</v>
      </c>
      <c r="M5" t="s">
        <v>185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31">
        <v>1301</v>
      </c>
      <c r="T5" t="s">
        <v>586</v>
      </c>
      <c r="W5">
        <v>2020</v>
      </c>
      <c r="AB5" t="s">
        <v>71</v>
      </c>
    </row>
    <row r="6" spans="1:31" x14ac:dyDescent="0.25">
      <c r="A6">
        <v>49</v>
      </c>
      <c r="B6" t="s">
        <v>467</v>
      </c>
      <c r="C6">
        <v>2019</v>
      </c>
      <c r="D6">
        <v>1</v>
      </c>
      <c r="E6" t="s">
        <v>197</v>
      </c>
      <c r="F6">
        <v>5</v>
      </c>
      <c r="G6" t="s">
        <v>184</v>
      </c>
      <c r="H6">
        <v>5</v>
      </c>
      <c r="I6" t="s">
        <v>471</v>
      </c>
      <c r="J6" t="s">
        <v>472</v>
      </c>
      <c r="K6" t="s">
        <v>473</v>
      </c>
      <c r="L6">
        <v>460</v>
      </c>
      <c r="M6" t="s">
        <v>185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31">
        <v>2107</v>
      </c>
      <c r="T6" t="s">
        <v>587</v>
      </c>
      <c r="V6" s="191" t="s">
        <v>59</v>
      </c>
      <c r="W6">
        <v>1</v>
      </c>
      <c r="X6">
        <v>2</v>
      </c>
      <c r="Y6">
        <v>3</v>
      </c>
      <c r="Z6">
        <v>4</v>
      </c>
      <c r="AA6">
        <v>5</v>
      </c>
      <c r="AB6" t="s">
        <v>71</v>
      </c>
    </row>
    <row r="7" spans="1:31" x14ac:dyDescent="0.25">
      <c r="A7">
        <v>49</v>
      </c>
      <c r="B7" t="s">
        <v>467</v>
      </c>
      <c r="C7">
        <v>2019</v>
      </c>
      <c r="D7">
        <v>1</v>
      </c>
      <c r="E7" t="s">
        <v>197</v>
      </c>
      <c r="F7">
        <v>6</v>
      </c>
      <c r="G7" t="s">
        <v>181</v>
      </c>
      <c r="H7">
        <v>951</v>
      </c>
      <c r="I7" t="s">
        <v>504</v>
      </c>
      <c r="J7" t="s">
        <v>505</v>
      </c>
      <c r="K7" t="s">
        <v>506</v>
      </c>
      <c r="L7">
        <v>4562</v>
      </c>
      <c r="M7" t="s">
        <v>188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31">
        <v>2121</v>
      </c>
      <c r="T7" t="s">
        <v>587</v>
      </c>
      <c r="V7" s="192" t="s">
        <v>591</v>
      </c>
      <c r="W7" s="193">
        <v>262620380</v>
      </c>
      <c r="X7" s="193">
        <v>206990343</v>
      </c>
      <c r="Y7" s="193">
        <v>202833419</v>
      </c>
      <c r="Z7" s="193">
        <v>205593448</v>
      </c>
      <c r="AA7" s="193">
        <v>201016204</v>
      </c>
      <c r="AB7" s="193"/>
    </row>
    <row r="8" spans="1:31" x14ac:dyDescent="0.25">
      <c r="A8">
        <v>49</v>
      </c>
      <c r="B8" t="s">
        <v>467</v>
      </c>
      <c r="C8">
        <v>2019</v>
      </c>
      <c r="D8">
        <v>1</v>
      </c>
      <c r="E8" t="s">
        <v>197</v>
      </c>
      <c r="F8">
        <v>3</v>
      </c>
      <c r="G8" t="s">
        <v>179</v>
      </c>
      <c r="H8">
        <v>629</v>
      </c>
      <c r="I8" t="s">
        <v>516</v>
      </c>
      <c r="J8" t="s">
        <v>477</v>
      </c>
      <c r="K8" t="s">
        <v>478</v>
      </c>
      <c r="L8">
        <v>300</v>
      </c>
      <c r="M8" t="s">
        <v>180</v>
      </c>
      <c r="N8">
        <v>9</v>
      </c>
      <c r="O8">
        <v>481.26</v>
      </c>
      <c r="P8">
        <v>1646</v>
      </c>
      <c r="Q8" t="str">
        <f t="shared" si="0"/>
        <v>E6 - OTHER</v>
      </c>
      <c r="S8" s="231">
        <v>2131</v>
      </c>
      <c r="T8" t="s">
        <v>587</v>
      </c>
      <c r="V8" s="192" t="s">
        <v>592</v>
      </c>
      <c r="W8" s="193">
        <v>19548134</v>
      </c>
      <c r="X8" s="193">
        <v>16158060</v>
      </c>
      <c r="Y8" s="193">
        <v>16532919</v>
      </c>
      <c r="Z8" s="193">
        <v>16772046</v>
      </c>
      <c r="AA8" s="193">
        <v>16426723</v>
      </c>
      <c r="AB8" s="193"/>
    </row>
    <row r="9" spans="1:31" x14ac:dyDescent="0.25">
      <c r="A9">
        <v>49</v>
      </c>
      <c r="B9" t="s">
        <v>467</v>
      </c>
      <c r="C9">
        <v>2019</v>
      </c>
      <c r="D9">
        <v>1</v>
      </c>
      <c r="E9" t="s">
        <v>197</v>
      </c>
      <c r="F9">
        <v>6</v>
      </c>
      <c r="G9" t="s">
        <v>181</v>
      </c>
      <c r="H9">
        <v>629</v>
      </c>
      <c r="I9" t="s">
        <v>516</v>
      </c>
      <c r="J9" t="s">
        <v>477</v>
      </c>
      <c r="K9" t="s">
        <v>478</v>
      </c>
      <c r="L9">
        <v>700</v>
      </c>
      <c r="M9" t="s">
        <v>182</v>
      </c>
      <c r="N9">
        <v>152</v>
      </c>
      <c r="O9">
        <v>92561.95</v>
      </c>
      <c r="P9">
        <v>234110</v>
      </c>
      <c r="Q9" t="str">
        <f t="shared" si="0"/>
        <v>E6 - OTHER</v>
      </c>
      <c r="S9" s="231">
        <v>2221</v>
      </c>
      <c r="T9" t="s">
        <v>588</v>
      </c>
      <c r="V9" s="192" t="s">
        <v>594</v>
      </c>
      <c r="W9" s="193">
        <v>61534981</v>
      </c>
      <c r="X9" s="193">
        <v>53902635</v>
      </c>
      <c r="Y9" s="193">
        <v>55649222</v>
      </c>
      <c r="Z9" s="193">
        <v>50309117</v>
      </c>
      <c r="AA9" s="193">
        <v>47525067</v>
      </c>
      <c r="AB9" s="193"/>
    </row>
    <row r="10" spans="1:31" x14ac:dyDescent="0.25">
      <c r="A10">
        <v>49</v>
      </c>
      <c r="B10" t="s">
        <v>467</v>
      </c>
      <c r="C10">
        <v>2019</v>
      </c>
      <c r="D10">
        <v>1</v>
      </c>
      <c r="E10" t="s">
        <v>197</v>
      </c>
      <c r="F10">
        <v>6</v>
      </c>
      <c r="G10" t="s">
        <v>181</v>
      </c>
      <c r="H10">
        <v>617</v>
      </c>
      <c r="I10" t="s">
        <v>517</v>
      </c>
      <c r="J10" t="s">
        <v>477</v>
      </c>
      <c r="K10" t="s">
        <v>478</v>
      </c>
      <c r="L10">
        <v>4562</v>
      </c>
      <c r="M10" t="s">
        <v>188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31">
        <v>2231</v>
      </c>
      <c r="T10" t="s">
        <v>588</v>
      </c>
      <c r="V10" s="192" t="s">
        <v>595</v>
      </c>
      <c r="W10" s="193">
        <v>114468573</v>
      </c>
      <c r="X10" s="193">
        <v>98574412</v>
      </c>
      <c r="Y10" s="193">
        <v>97883566</v>
      </c>
      <c r="Z10" s="193">
        <v>90268378</v>
      </c>
      <c r="AA10" s="193">
        <v>80854270</v>
      </c>
      <c r="AB10" s="193"/>
    </row>
    <row r="11" spans="1:31" x14ac:dyDescent="0.25">
      <c r="A11">
        <v>49</v>
      </c>
      <c r="B11" t="s">
        <v>467</v>
      </c>
      <c r="C11">
        <v>2019</v>
      </c>
      <c r="D11">
        <v>1</v>
      </c>
      <c r="E11" t="s">
        <v>197</v>
      </c>
      <c r="F11">
        <v>10</v>
      </c>
      <c r="G11" t="s">
        <v>193</v>
      </c>
      <c r="H11">
        <v>903</v>
      </c>
      <c r="I11" t="s">
        <v>500</v>
      </c>
      <c r="J11" t="s">
        <v>497</v>
      </c>
      <c r="K11" t="s">
        <v>498</v>
      </c>
      <c r="L11">
        <v>4513</v>
      </c>
      <c r="M11" t="s">
        <v>194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31">
        <v>2237</v>
      </c>
      <c r="T11" t="s">
        <v>588</v>
      </c>
      <c r="V11" s="192" t="s">
        <v>593</v>
      </c>
      <c r="W11" s="193">
        <v>87811988</v>
      </c>
      <c r="X11" s="193">
        <v>207125038</v>
      </c>
      <c r="Y11" s="193">
        <v>200865529</v>
      </c>
      <c r="Z11" s="193">
        <v>194538447</v>
      </c>
      <c r="AA11" s="193">
        <v>183548784</v>
      </c>
      <c r="AB11" s="193"/>
    </row>
    <row r="12" spans="1:31" x14ac:dyDescent="0.25">
      <c r="A12">
        <v>49</v>
      </c>
      <c r="B12" t="s">
        <v>467</v>
      </c>
      <c r="C12">
        <v>2019</v>
      </c>
      <c r="D12">
        <v>1</v>
      </c>
      <c r="E12" t="s">
        <v>197</v>
      </c>
      <c r="F12">
        <v>10</v>
      </c>
      <c r="G12" t="s">
        <v>193</v>
      </c>
      <c r="H12">
        <v>905</v>
      </c>
      <c r="I12" t="s">
        <v>501</v>
      </c>
      <c r="J12" t="s">
        <v>469</v>
      </c>
      <c r="K12" t="s">
        <v>470</v>
      </c>
      <c r="L12">
        <v>4513</v>
      </c>
      <c r="M12" t="s">
        <v>194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31">
        <v>2321</v>
      </c>
      <c r="T12" t="s">
        <v>590</v>
      </c>
      <c r="V12" s="192" t="s">
        <v>596</v>
      </c>
      <c r="W12" s="193">
        <v>6888930</v>
      </c>
      <c r="X12" s="193">
        <v>4392895</v>
      </c>
      <c r="Y12" s="193">
        <v>3431906</v>
      </c>
      <c r="Z12" s="193">
        <v>5570054</v>
      </c>
      <c r="AA12" s="193">
        <v>2916615</v>
      </c>
      <c r="AB12" s="193"/>
    </row>
    <row r="13" spans="1:31" x14ac:dyDescent="0.25">
      <c r="A13">
        <v>49</v>
      </c>
      <c r="B13" t="s">
        <v>467</v>
      </c>
      <c r="C13">
        <v>2019</v>
      </c>
      <c r="D13">
        <v>1</v>
      </c>
      <c r="E13" t="s">
        <v>197</v>
      </c>
      <c r="F13">
        <v>1</v>
      </c>
      <c r="G13" t="s">
        <v>176</v>
      </c>
      <c r="H13">
        <v>55</v>
      </c>
      <c r="I13" t="s">
        <v>474</v>
      </c>
      <c r="J13" t="s">
        <v>472</v>
      </c>
      <c r="K13" t="s">
        <v>473</v>
      </c>
      <c r="L13">
        <v>200</v>
      </c>
      <c r="M13" t="s">
        <v>187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31">
        <v>2331</v>
      </c>
      <c r="T13" t="s">
        <v>590</v>
      </c>
      <c r="V13" s="192" t="s">
        <v>585</v>
      </c>
      <c r="W13" s="193">
        <v>32681622.440000001</v>
      </c>
      <c r="X13" s="193">
        <v>26891595.940000001</v>
      </c>
      <c r="Y13" s="193">
        <v>24525003.960000001</v>
      </c>
      <c r="Z13" s="193">
        <v>19615784.310000002</v>
      </c>
      <c r="AA13" s="193">
        <v>15561691.289999999</v>
      </c>
      <c r="AB13" s="193"/>
    </row>
    <row r="14" spans="1:31" x14ac:dyDescent="0.25">
      <c r="A14">
        <v>49</v>
      </c>
      <c r="B14" t="s">
        <v>467</v>
      </c>
      <c r="C14">
        <v>2019</v>
      </c>
      <c r="D14">
        <v>1</v>
      </c>
      <c r="E14" t="s">
        <v>197</v>
      </c>
      <c r="F14">
        <v>5</v>
      </c>
      <c r="G14" t="s">
        <v>184</v>
      </c>
      <c r="H14">
        <v>943</v>
      </c>
      <c r="I14" t="s">
        <v>511</v>
      </c>
      <c r="J14" t="s">
        <v>512</v>
      </c>
      <c r="K14" t="s">
        <v>513</v>
      </c>
      <c r="L14">
        <v>4552</v>
      </c>
      <c r="M14" t="s">
        <v>200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31">
        <v>2367</v>
      </c>
      <c r="T14" t="s">
        <v>590</v>
      </c>
      <c r="V14" s="192" t="s">
        <v>586</v>
      </c>
      <c r="W14" s="193">
        <v>2617300.7199999997</v>
      </c>
      <c r="X14" s="193">
        <v>2166551.7799999998</v>
      </c>
      <c r="Y14" s="193">
        <v>2251811.11</v>
      </c>
      <c r="Z14" s="193">
        <v>1905658.52</v>
      </c>
      <c r="AA14" s="193">
        <v>1520925.58</v>
      </c>
      <c r="AB14" s="193"/>
    </row>
    <row r="15" spans="1:31" x14ac:dyDescent="0.25">
      <c r="A15">
        <v>49</v>
      </c>
      <c r="B15" t="s">
        <v>467</v>
      </c>
      <c r="C15">
        <v>2019</v>
      </c>
      <c r="D15">
        <v>1</v>
      </c>
      <c r="E15" t="s">
        <v>197</v>
      </c>
      <c r="F15">
        <v>3</v>
      </c>
      <c r="G15" t="s">
        <v>179</v>
      </c>
      <c r="H15">
        <v>700</v>
      </c>
      <c r="I15" t="s">
        <v>494</v>
      </c>
      <c r="J15" t="s">
        <v>485</v>
      </c>
      <c r="K15" t="s">
        <v>486</v>
      </c>
      <c r="L15">
        <v>300</v>
      </c>
      <c r="M15" t="s">
        <v>180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31">
        <v>2421</v>
      </c>
      <c r="T15" t="s">
        <v>590</v>
      </c>
      <c r="V15" s="192" t="s">
        <v>587</v>
      </c>
      <c r="W15" s="193">
        <v>4590908.2</v>
      </c>
      <c r="X15" s="193">
        <v>4217782.42</v>
      </c>
      <c r="Y15" s="193">
        <v>3261716.7399999998</v>
      </c>
      <c r="Z15" s="193">
        <v>2420365.9500000002</v>
      </c>
      <c r="AA15" s="193">
        <v>1692684.38</v>
      </c>
      <c r="AB15" s="193"/>
    </row>
    <row r="16" spans="1:31" x14ac:dyDescent="0.25">
      <c r="A16">
        <v>49</v>
      </c>
      <c r="B16" t="s">
        <v>467</v>
      </c>
      <c r="C16">
        <v>2019</v>
      </c>
      <c r="D16">
        <v>1</v>
      </c>
      <c r="E16" t="s">
        <v>197</v>
      </c>
      <c r="F16">
        <v>3</v>
      </c>
      <c r="G16" t="s">
        <v>179</v>
      </c>
      <c r="H16">
        <v>705</v>
      </c>
      <c r="I16" t="s">
        <v>484</v>
      </c>
      <c r="J16" t="s">
        <v>485</v>
      </c>
      <c r="K16" t="s">
        <v>486</v>
      </c>
      <c r="L16">
        <v>300</v>
      </c>
      <c r="M16" t="s">
        <v>180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31">
        <v>2431</v>
      </c>
      <c r="T16" t="s">
        <v>590</v>
      </c>
      <c r="V16" s="192" t="s">
        <v>588</v>
      </c>
      <c r="W16" s="193">
        <v>9299136.5099999998</v>
      </c>
      <c r="X16" s="193">
        <v>8235337.3499999996</v>
      </c>
      <c r="Y16" s="193">
        <v>7447784.9500000002</v>
      </c>
      <c r="Z16" s="193">
        <v>5535813.2799999993</v>
      </c>
      <c r="AA16" s="193">
        <v>4234943.55</v>
      </c>
      <c r="AB16" s="193"/>
    </row>
    <row r="17" spans="1:28" x14ac:dyDescent="0.25">
      <c r="A17">
        <v>49</v>
      </c>
      <c r="B17" t="s">
        <v>467</v>
      </c>
      <c r="C17">
        <v>2019</v>
      </c>
      <c r="D17">
        <v>1</v>
      </c>
      <c r="E17" t="s">
        <v>197</v>
      </c>
      <c r="F17">
        <v>5</v>
      </c>
      <c r="G17" t="s">
        <v>184</v>
      </c>
      <c r="H17">
        <v>53</v>
      </c>
      <c r="I17" t="s">
        <v>482</v>
      </c>
      <c r="J17" t="s">
        <v>480</v>
      </c>
      <c r="K17" t="s">
        <v>481</v>
      </c>
      <c r="L17">
        <v>460</v>
      </c>
      <c r="M17" t="s">
        <v>185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31">
        <v>2496</v>
      </c>
      <c r="T17" t="s">
        <v>590</v>
      </c>
      <c r="V17" s="192" t="s">
        <v>590</v>
      </c>
      <c r="W17" s="193">
        <v>15936600.929999998</v>
      </c>
      <c r="X17" s="193">
        <v>14894945.259999998</v>
      </c>
      <c r="Y17" s="193">
        <v>13898101.58</v>
      </c>
      <c r="Z17" s="193">
        <v>12555855.029999997</v>
      </c>
      <c r="AA17" s="193">
        <v>11010028.880000003</v>
      </c>
      <c r="AB17" s="193"/>
    </row>
    <row r="18" spans="1:28" x14ac:dyDescent="0.25">
      <c r="A18">
        <v>49</v>
      </c>
      <c r="B18" t="s">
        <v>467</v>
      </c>
      <c r="C18">
        <v>2019</v>
      </c>
      <c r="D18">
        <v>1</v>
      </c>
      <c r="E18" t="s">
        <v>197</v>
      </c>
      <c r="F18">
        <v>3</v>
      </c>
      <c r="G18" t="s">
        <v>179</v>
      </c>
      <c r="H18">
        <v>34</v>
      </c>
      <c r="I18" t="s">
        <v>510</v>
      </c>
      <c r="J18" t="s">
        <v>505</v>
      </c>
      <c r="K18" t="s">
        <v>506</v>
      </c>
      <c r="L18">
        <v>300</v>
      </c>
      <c r="M18" t="s">
        <v>180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31">
        <v>3321</v>
      </c>
      <c r="T18" t="s">
        <v>590</v>
      </c>
      <c r="V18" s="192" t="s">
        <v>589</v>
      </c>
      <c r="W18" s="193">
        <v>1264.8399999999999</v>
      </c>
      <c r="X18" s="193">
        <v>1070.17</v>
      </c>
      <c r="Y18" s="193">
        <v>1075.32</v>
      </c>
      <c r="Z18" s="193">
        <v>702.46</v>
      </c>
      <c r="AA18" s="193">
        <v>435.43</v>
      </c>
      <c r="AB18" s="193"/>
    </row>
    <row r="19" spans="1:28" x14ac:dyDescent="0.25">
      <c r="A19">
        <v>49</v>
      </c>
      <c r="B19" t="s">
        <v>467</v>
      </c>
      <c r="C19">
        <v>2019</v>
      </c>
      <c r="D19">
        <v>1</v>
      </c>
      <c r="E19" t="s">
        <v>197</v>
      </c>
      <c r="F19">
        <v>1</v>
      </c>
      <c r="G19" t="s">
        <v>176</v>
      </c>
      <c r="H19">
        <v>905</v>
      </c>
      <c r="I19" t="s">
        <v>501</v>
      </c>
      <c r="J19" t="s">
        <v>469</v>
      </c>
      <c r="K19" t="s">
        <v>470</v>
      </c>
      <c r="L19">
        <v>4512</v>
      </c>
      <c r="M19" t="s">
        <v>177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31">
        <v>3331</v>
      </c>
      <c r="T19" t="s">
        <v>590</v>
      </c>
      <c r="V19" s="192" t="s">
        <v>71</v>
      </c>
      <c r="W19" s="193"/>
      <c r="X19" s="193"/>
      <c r="Y19" s="193"/>
      <c r="Z19" s="193"/>
      <c r="AA19" s="193"/>
      <c r="AB19" s="193"/>
    </row>
    <row r="20" spans="1:28" x14ac:dyDescent="0.25">
      <c r="A20">
        <v>49</v>
      </c>
      <c r="B20" t="s">
        <v>467</v>
      </c>
      <c r="C20">
        <v>2019</v>
      </c>
      <c r="D20">
        <v>1</v>
      </c>
      <c r="E20" t="s">
        <v>197</v>
      </c>
      <c r="F20">
        <v>3</v>
      </c>
      <c r="G20" t="s">
        <v>179</v>
      </c>
      <c r="H20">
        <v>117</v>
      </c>
      <c r="I20" t="s">
        <v>524</v>
      </c>
      <c r="J20" t="s">
        <v>508</v>
      </c>
      <c r="K20" t="s">
        <v>509</v>
      </c>
      <c r="L20">
        <v>300</v>
      </c>
      <c r="M20" t="s">
        <v>180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31">
        <v>3367</v>
      </c>
      <c r="T20" t="s">
        <v>590</v>
      </c>
    </row>
    <row r="21" spans="1:28" x14ac:dyDescent="0.25">
      <c r="A21">
        <v>49</v>
      </c>
      <c r="B21" t="s">
        <v>467</v>
      </c>
      <c r="C21">
        <v>2019</v>
      </c>
      <c r="D21">
        <v>1</v>
      </c>
      <c r="E21" t="s">
        <v>197</v>
      </c>
      <c r="F21">
        <v>3</v>
      </c>
      <c r="G21" t="s">
        <v>179</v>
      </c>
      <c r="H21">
        <v>6</v>
      </c>
      <c r="I21" t="s">
        <v>468</v>
      </c>
      <c r="J21" t="s">
        <v>469</v>
      </c>
      <c r="K21" t="s">
        <v>470</v>
      </c>
      <c r="L21">
        <v>300</v>
      </c>
      <c r="M21" t="s">
        <v>180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31">
        <v>3421</v>
      </c>
      <c r="T21" t="s">
        <v>590</v>
      </c>
    </row>
    <row r="22" spans="1:28" x14ac:dyDescent="0.25">
      <c r="A22">
        <v>49</v>
      </c>
      <c r="B22" t="s">
        <v>467</v>
      </c>
      <c r="C22">
        <v>2019</v>
      </c>
      <c r="D22">
        <v>1</v>
      </c>
      <c r="E22" t="s">
        <v>197</v>
      </c>
      <c r="F22">
        <v>5</v>
      </c>
      <c r="G22" t="s">
        <v>184</v>
      </c>
      <c r="H22">
        <v>944</v>
      </c>
      <c r="I22" t="s">
        <v>518</v>
      </c>
      <c r="J22" t="s">
        <v>519</v>
      </c>
      <c r="K22" t="s">
        <v>520</v>
      </c>
      <c r="L22">
        <v>4552</v>
      </c>
      <c r="M22" t="s">
        <v>200</v>
      </c>
      <c r="N22">
        <v>1</v>
      </c>
      <c r="O22">
        <v>8759.5</v>
      </c>
      <c r="P22">
        <v>503420</v>
      </c>
      <c r="Q22" t="str">
        <f t="shared" si="0"/>
        <v>E6 - OTHER</v>
      </c>
      <c r="S22" s="231">
        <v>3496</v>
      </c>
      <c r="T22" t="s">
        <v>590</v>
      </c>
    </row>
    <row r="23" spans="1:28" x14ac:dyDescent="0.25">
      <c r="A23">
        <v>49</v>
      </c>
      <c r="B23" t="s">
        <v>467</v>
      </c>
      <c r="C23">
        <v>2019</v>
      </c>
      <c r="D23">
        <v>1</v>
      </c>
      <c r="E23" t="s">
        <v>197</v>
      </c>
      <c r="F23">
        <v>5</v>
      </c>
      <c r="G23" t="s">
        <v>184</v>
      </c>
      <c r="H23">
        <v>705</v>
      </c>
      <c r="I23" t="s">
        <v>484</v>
      </c>
      <c r="J23" t="s">
        <v>485</v>
      </c>
      <c r="K23" t="s">
        <v>486</v>
      </c>
      <c r="L23">
        <v>460</v>
      </c>
      <c r="M23" t="s">
        <v>185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31">
        <v>8011</v>
      </c>
      <c r="T23" t="s">
        <v>589</v>
      </c>
    </row>
    <row r="24" spans="1:28" x14ac:dyDescent="0.25">
      <c r="A24">
        <v>49</v>
      </c>
      <c r="B24" t="s">
        <v>467</v>
      </c>
      <c r="C24">
        <v>2019</v>
      </c>
      <c r="D24">
        <v>1</v>
      </c>
      <c r="E24" t="s">
        <v>197</v>
      </c>
      <c r="F24">
        <v>3</v>
      </c>
      <c r="G24" t="s">
        <v>179</v>
      </c>
      <c r="H24">
        <v>605</v>
      </c>
      <c r="I24" t="s">
        <v>514</v>
      </c>
      <c r="J24" t="s">
        <v>488</v>
      </c>
      <c r="K24" t="s">
        <v>489</v>
      </c>
      <c r="L24">
        <v>300</v>
      </c>
      <c r="M24" t="s">
        <v>180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562</v>
      </c>
      <c r="T24" t="s">
        <v>589</v>
      </c>
    </row>
    <row r="25" spans="1:28" x14ac:dyDescent="0.25">
      <c r="A25">
        <v>49</v>
      </c>
      <c r="B25" t="s">
        <v>467</v>
      </c>
      <c r="C25">
        <v>2019</v>
      </c>
      <c r="D25">
        <v>1</v>
      </c>
      <c r="E25" t="s">
        <v>197</v>
      </c>
      <c r="F25">
        <v>6</v>
      </c>
      <c r="G25" t="s">
        <v>181</v>
      </c>
      <c r="H25">
        <v>628</v>
      </c>
      <c r="I25" t="s">
        <v>487</v>
      </c>
      <c r="J25" t="s">
        <v>488</v>
      </c>
      <c r="K25" t="s">
        <v>489</v>
      </c>
      <c r="L25">
        <v>700</v>
      </c>
      <c r="M25" t="s">
        <v>182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555</v>
      </c>
      <c r="T25" t="s">
        <v>589</v>
      </c>
    </row>
    <row r="26" spans="1:28" x14ac:dyDescent="0.25">
      <c r="A26">
        <v>49</v>
      </c>
      <c r="B26" t="s">
        <v>467</v>
      </c>
      <c r="C26">
        <v>2019</v>
      </c>
      <c r="D26">
        <v>1</v>
      </c>
      <c r="E26" t="s">
        <v>197</v>
      </c>
      <c r="F26">
        <v>3</v>
      </c>
      <c r="G26" t="s">
        <v>179</v>
      </c>
      <c r="H26">
        <v>122</v>
      </c>
      <c r="I26" t="s">
        <v>507</v>
      </c>
      <c r="J26" t="s">
        <v>508</v>
      </c>
      <c r="K26" t="s">
        <v>509</v>
      </c>
      <c r="L26">
        <v>300</v>
      </c>
      <c r="M26" t="s">
        <v>180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535</v>
      </c>
      <c r="T26" t="s">
        <v>590</v>
      </c>
    </row>
    <row r="27" spans="1:28" x14ac:dyDescent="0.25">
      <c r="A27">
        <v>49</v>
      </c>
      <c r="B27" t="s">
        <v>467</v>
      </c>
      <c r="C27">
        <v>2019</v>
      </c>
      <c r="D27">
        <v>1</v>
      </c>
      <c r="E27" t="s">
        <v>197</v>
      </c>
      <c r="F27">
        <v>3</v>
      </c>
      <c r="G27" t="s">
        <v>179</v>
      </c>
      <c r="H27">
        <v>53</v>
      </c>
      <c r="I27" t="s">
        <v>482</v>
      </c>
      <c r="J27" t="s">
        <v>480</v>
      </c>
      <c r="K27" t="s">
        <v>481</v>
      </c>
      <c r="L27">
        <v>300</v>
      </c>
      <c r="M27" t="s">
        <v>180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574</v>
      </c>
      <c r="T27" t="s">
        <v>590</v>
      </c>
    </row>
    <row r="28" spans="1:28" x14ac:dyDescent="0.25">
      <c r="A28">
        <v>49</v>
      </c>
      <c r="B28" t="s">
        <v>467</v>
      </c>
      <c r="C28">
        <v>2019</v>
      </c>
      <c r="D28">
        <v>1</v>
      </c>
      <c r="E28" t="s">
        <v>197</v>
      </c>
      <c r="F28">
        <v>3</v>
      </c>
      <c r="G28" t="s">
        <v>179</v>
      </c>
      <c r="H28">
        <v>954</v>
      </c>
      <c r="I28" t="s">
        <v>483</v>
      </c>
      <c r="J28" t="s">
        <v>480</v>
      </c>
      <c r="K28" t="s">
        <v>481</v>
      </c>
      <c r="L28">
        <v>4532</v>
      </c>
      <c r="M28" t="s">
        <v>186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544</v>
      </c>
      <c r="T28" t="s">
        <v>588</v>
      </c>
    </row>
    <row r="29" spans="1:28" x14ac:dyDescent="0.25">
      <c r="A29">
        <v>49</v>
      </c>
      <c r="B29" t="s">
        <v>467</v>
      </c>
      <c r="C29">
        <v>2019</v>
      </c>
      <c r="D29">
        <v>1</v>
      </c>
      <c r="E29" t="s">
        <v>197</v>
      </c>
      <c r="F29">
        <v>1</v>
      </c>
      <c r="G29" t="s">
        <v>176</v>
      </c>
      <c r="H29">
        <v>950</v>
      </c>
      <c r="I29" t="s">
        <v>475</v>
      </c>
      <c r="J29" t="s">
        <v>472</v>
      </c>
      <c r="K29" t="s">
        <v>473</v>
      </c>
      <c r="L29">
        <v>4512</v>
      </c>
      <c r="M29" t="s">
        <v>177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567</v>
      </c>
      <c r="T29" t="s">
        <v>590</v>
      </c>
    </row>
    <row r="30" spans="1:28" x14ac:dyDescent="0.25">
      <c r="A30">
        <v>49</v>
      </c>
      <c r="B30" t="s">
        <v>467</v>
      </c>
      <c r="C30">
        <v>2019</v>
      </c>
      <c r="D30">
        <v>1</v>
      </c>
      <c r="E30" t="s">
        <v>197</v>
      </c>
      <c r="F30">
        <v>5</v>
      </c>
      <c r="G30" t="s">
        <v>184</v>
      </c>
      <c r="H30">
        <v>950</v>
      </c>
      <c r="I30" t="s">
        <v>475</v>
      </c>
      <c r="J30" t="s">
        <v>472</v>
      </c>
      <c r="K30" t="s">
        <v>473</v>
      </c>
      <c r="L30">
        <v>4552</v>
      </c>
      <c r="M30" t="s">
        <v>200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530</v>
      </c>
      <c r="T30" t="s">
        <v>590</v>
      </c>
    </row>
    <row r="31" spans="1:28" x14ac:dyDescent="0.25">
      <c r="A31">
        <v>49</v>
      </c>
      <c r="B31" t="s">
        <v>467</v>
      </c>
      <c r="C31">
        <v>2019</v>
      </c>
      <c r="D31">
        <v>1</v>
      </c>
      <c r="E31" t="s">
        <v>197</v>
      </c>
      <c r="F31">
        <v>1</v>
      </c>
      <c r="G31" t="s">
        <v>176</v>
      </c>
      <c r="H31">
        <v>34</v>
      </c>
      <c r="I31" t="s">
        <v>510</v>
      </c>
      <c r="J31" t="s">
        <v>505</v>
      </c>
      <c r="K31" t="s">
        <v>506</v>
      </c>
      <c r="L31">
        <v>200</v>
      </c>
      <c r="M31" t="s">
        <v>187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537</v>
      </c>
      <c r="T31" t="s">
        <v>590</v>
      </c>
    </row>
    <row r="32" spans="1:28" x14ac:dyDescent="0.25">
      <c r="A32">
        <v>49</v>
      </c>
      <c r="B32" t="s">
        <v>467</v>
      </c>
      <c r="C32">
        <v>2019</v>
      </c>
      <c r="D32">
        <v>1</v>
      </c>
      <c r="E32" t="s">
        <v>197</v>
      </c>
      <c r="F32">
        <v>6</v>
      </c>
      <c r="G32" t="s">
        <v>181</v>
      </c>
      <c r="H32">
        <v>610</v>
      </c>
      <c r="I32" t="s">
        <v>476</v>
      </c>
      <c r="J32" t="s">
        <v>477</v>
      </c>
      <c r="K32" t="s">
        <v>478</v>
      </c>
      <c r="L32">
        <v>700</v>
      </c>
      <c r="M32" t="s">
        <v>182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549</v>
      </c>
      <c r="T32" t="s">
        <v>590</v>
      </c>
    </row>
    <row r="33" spans="1:20" x14ac:dyDescent="0.25">
      <c r="A33">
        <v>49</v>
      </c>
      <c r="B33" t="s">
        <v>467</v>
      </c>
      <c r="C33">
        <v>2019</v>
      </c>
      <c r="D33">
        <v>1</v>
      </c>
      <c r="E33" t="s">
        <v>197</v>
      </c>
      <c r="F33">
        <v>1</v>
      </c>
      <c r="G33" t="s">
        <v>176</v>
      </c>
      <c r="H33">
        <v>628</v>
      </c>
      <c r="I33" t="s">
        <v>487</v>
      </c>
      <c r="J33" t="s">
        <v>488</v>
      </c>
      <c r="K33" t="s">
        <v>489</v>
      </c>
      <c r="L33">
        <v>200</v>
      </c>
      <c r="M33" t="s">
        <v>187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582</v>
      </c>
      <c r="T33" t="s">
        <v>590</v>
      </c>
    </row>
    <row r="34" spans="1:20" x14ac:dyDescent="0.25">
      <c r="A34">
        <v>49</v>
      </c>
      <c r="B34" t="s">
        <v>467</v>
      </c>
      <c r="C34">
        <v>2019</v>
      </c>
      <c r="D34">
        <v>1</v>
      </c>
      <c r="E34" t="s">
        <v>197</v>
      </c>
      <c r="F34">
        <v>10</v>
      </c>
      <c r="G34" t="s">
        <v>193</v>
      </c>
      <c r="H34">
        <v>628</v>
      </c>
      <c r="I34" t="s">
        <v>487</v>
      </c>
      <c r="J34" t="s">
        <v>488</v>
      </c>
      <c r="K34" t="s">
        <v>489</v>
      </c>
      <c r="L34">
        <v>207</v>
      </c>
      <c r="M34" t="s">
        <v>195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527</v>
      </c>
      <c r="T34" t="s">
        <v>590</v>
      </c>
    </row>
    <row r="35" spans="1:20" x14ac:dyDescent="0.25">
      <c r="A35">
        <v>49</v>
      </c>
      <c r="B35" t="s">
        <v>467</v>
      </c>
      <c r="C35">
        <v>2019</v>
      </c>
      <c r="D35">
        <v>1</v>
      </c>
      <c r="E35" t="s">
        <v>197</v>
      </c>
      <c r="F35">
        <v>5</v>
      </c>
      <c r="G35" t="s">
        <v>184</v>
      </c>
      <c r="H35">
        <v>628</v>
      </c>
      <c r="I35" t="s">
        <v>487</v>
      </c>
      <c r="J35" t="s">
        <v>488</v>
      </c>
      <c r="K35" t="s">
        <v>489</v>
      </c>
      <c r="L35">
        <v>460</v>
      </c>
      <c r="M35" t="s">
        <v>185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577</v>
      </c>
      <c r="T35" t="s">
        <v>590</v>
      </c>
    </row>
    <row r="36" spans="1:20" x14ac:dyDescent="0.25">
      <c r="A36">
        <v>49</v>
      </c>
      <c r="B36" t="s">
        <v>467</v>
      </c>
      <c r="C36">
        <v>2019</v>
      </c>
      <c r="D36">
        <v>1</v>
      </c>
      <c r="E36" t="s">
        <v>197</v>
      </c>
      <c r="F36">
        <v>5</v>
      </c>
      <c r="G36" t="s">
        <v>184</v>
      </c>
      <c r="H36">
        <v>616</v>
      </c>
      <c r="I36" t="s">
        <v>493</v>
      </c>
      <c r="J36" t="s">
        <v>488</v>
      </c>
      <c r="K36" t="s">
        <v>489</v>
      </c>
      <c r="L36">
        <v>4552</v>
      </c>
      <c r="M36" t="s">
        <v>200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570</v>
      </c>
      <c r="T36" t="s">
        <v>590</v>
      </c>
    </row>
    <row r="37" spans="1:20" x14ac:dyDescent="0.25">
      <c r="A37">
        <v>49</v>
      </c>
      <c r="B37" t="s">
        <v>467</v>
      </c>
      <c r="C37">
        <v>2019</v>
      </c>
      <c r="D37">
        <v>1</v>
      </c>
      <c r="E37" t="s">
        <v>197</v>
      </c>
      <c r="F37">
        <v>6</v>
      </c>
      <c r="G37" t="s">
        <v>181</v>
      </c>
      <c r="H37">
        <v>631</v>
      </c>
      <c r="I37" t="s">
        <v>522</v>
      </c>
      <c r="J37" t="s">
        <v>201</v>
      </c>
      <c r="K37" t="s">
        <v>189</v>
      </c>
      <c r="L37">
        <v>700</v>
      </c>
      <c r="M37" t="s">
        <v>182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579</v>
      </c>
      <c r="T37" t="s">
        <v>590</v>
      </c>
    </row>
    <row r="38" spans="1:20" x14ac:dyDescent="0.25">
      <c r="A38">
        <v>49</v>
      </c>
      <c r="B38" t="s">
        <v>467</v>
      </c>
      <c r="C38">
        <v>2019</v>
      </c>
      <c r="D38">
        <v>1</v>
      </c>
      <c r="E38" t="s">
        <v>197</v>
      </c>
      <c r="F38">
        <v>1</v>
      </c>
      <c r="G38" t="s">
        <v>176</v>
      </c>
      <c r="H38">
        <v>5</v>
      </c>
      <c r="I38" t="s">
        <v>471</v>
      </c>
      <c r="J38" t="s">
        <v>472</v>
      </c>
      <c r="K38" t="s">
        <v>473</v>
      </c>
      <c r="L38">
        <v>200</v>
      </c>
      <c r="M38" t="s">
        <v>187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497</v>
      </c>
      <c r="T38" t="s">
        <v>591</v>
      </c>
    </row>
    <row r="39" spans="1:20" x14ac:dyDescent="0.25">
      <c r="A39">
        <v>49</v>
      </c>
      <c r="B39" t="s">
        <v>467</v>
      </c>
      <c r="C39">
        <v>2019</v>
      </c>
      <c r="D39">
        <v>1</v>
      </c>
      <c r="E39" t="s">
        <v>197</v>
      </c>
      <c r="F39">
        <v>3</v>
      </c>
      <c r="G39" t="s">
        <v>179</v>
      </c>
      <c r="H39">
        <v>5</v>
      </c>
      <c r="I39" t="s">
        <v>471</v>
      </c>
      <c r="J39" t="s">
        <v>472</v>
      </c>
      <c r="K39" t="s">
        <v>473</v>
      </c>
      <c r="L39">
        <v>300</v>
      </c>
      <c r="M39" t="s">
        <v>180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469</v>
      </c>
      <c r="T39" t="s">
        <v>592</v>
      </c>
    </row>
    <row r="40" spans="1:20" x14ac:dyDescent="0.25">
      <c r="A40">
        <v>49</v>
      </c>
      <c r="B40" t="s">
        <v>467</v>
      </c>
      <c r="C40">
        <v>2019</v>
      </c>
      <c r="D40">
        <v>1</v>
      </c>
      <c r="E40" t="s">
        <v>197</v>
      </c>
      <c r="F40">
        <v>3</v>
      </c>
      <c r="G40" t="s">
        <v>179</v>
      </c>
      <c r="H40">
        <v>55</v>
      </c>
      <c r="I40" t="s">
        <v>474</v>
      </c>
      <c r="J40" t="s">
        <v>472</v>
      </c>
      <c r="K40" t="s">
        <v>473</v>
      </c>
      <c r="L40">
        <v>300</v>
      </c>
      <c r="M40" t="s">
        <v>180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508</v>
      </c>
      <c r="T40" t="s">
        <v>593</v>
      </c>
    </row>
    <row r="41" spans="1:20" x14ac:dyDescent="0.25">
      <c r="A41">
        <v>49</v>
      </c>
      <c r="B41" t="s">
        <v>467</v>
      </c>
      <c r="C41">
        <v>2019</v>
      </c>
      <c r="D41">
        <v>1</v>
      </c>
      <c r="E41" t="s">
        <v>197</v>
      </c>
      <c r="F41">
        <v>5</v>
      </c>
      <c r="G41" t="s">
        <v>184</v>
      </c>
      <c r="H41">
        <v>710</v>
      </c>
      <c r="I41" t="s">
        <v>495</v>
      </c>
      <c r="J41" t="s">
        <v>485</v>
      </c>
      <c r="K41" t="s">
        <v>486</v>
      </c>
      <c r="L41">
        <v>4552</v>
      </c>
      <c r="M41" t="s">
        <v>200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472</v>
      </c>
      <c r="T41" t="s">
        <v>594</v>
      </c>
    </row>
    <row r="42" spans="1:20" x14ac:dyDescent="0.25">
      <c r="A42">
        <v>49</v>
      </c>
      <c r="B42" t="s">
        <v>467</v>
      </c>
      <c r="C42">
        <v>2019</v>
      </c>
      <c r="D42">
        <v>1</v>
      </c>
      <c r="E42" t="s">
        <v>197</v>
      </c>
      <c r="F42">
        <v>5</v>
      </c>
      <c r="G42" t="s">
        <v>184</v>
      </c>
      <c r="H42">
        <v>711</v>
      </c>
      <c r="I42" t="s">
        <v>499</v>
      </c>
      <c r="J42" t="s">
        <v>485</v>
      </c>
      <c r="K42" t="s">
        <v>486</v>
      </c>
      <c r="L42">
        <v>4552</v>
      </c>
      <c r="M42" t="s">
        <v>200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505</v>
      </c>
      <c r="T42" t="s">
        <v>594</v>
      </c>
    </row>
    <row r="43" spans="1:20" x14ac:dyDescent="0.25">
      <c r="A43">
        <v>49</v>
      </c>
      <c r="B43" t="s">
        <v>467</v>
      </c>
      <c r="C43">
        <v>2019</v>
      </c>
      <c r="D43">
        <v>1</v>
      </c>
      <c r="E43" t="s">
        <v>197</v>
      </c>
      <c r="F43">
        <v>1</v>
      </c>
      <c r="G43" t="s">
        <v>176</v>
      </c>
      <c r="H43">
        <v>954</v>
      </c>
      <c r="I43" t="s">
        <v>483</v>
      </c>
      <c r="J43" t="s">
        <v>480</v>
      </c>
      <c r="K43" t="s">
        <v>481</v>
      </c>
      <c r="L43">
        <v>4512</v>
      </c>
      <c r="M43" t="s">
        <v>177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480</v>
      </c>
      <c r="T43" t="s">
        <v>595</v>
      </c>
    </row>
    <row r="44" spans="1:20" x14ac:dyDescent="0.25">
      <c r="A44">
        <v>49</v>
      </c>
      <c r="B44" t="s">
        <v>467</v>
      </c>
      <c r="C44">
        <v>2019</v>
      </c>
      <c r="D44">
        <v>1</v>
      </c>
      <c r="E44" t="s">
        <v>197</v>
      </c>
      <c r="F44">
        <v>5</v>
      </c>
      <c r="G44" t="s">
        <v>184</v>
      </c>
      <c r="H44">
        <v>954</v>
      </c>
      <c r="I44" t="s">
        <v>483</v>
      </c>
      <c r="J44" t="s">
        <v>480</v>
      </c>
      <c r="K44" t="s">
        <v>481</v>
      </c>
      <c r="L44">
        <v>4552</v>
      </c>
      <c r="M44" t="s">
        <v>200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485</v>
      </c>
      <c r="T44" t="s">
        <v>593</v>
      </c>
    </row>
    <row r="45" spans="1:20" x14ac:dyDescent="0.25">
      <c r="A45">
        <v>49</v>
      </c>
      <c r="B45" t="s">
        <v>467</v>
      </c>
      <c r="C45">
        <v>2019</v>
      </c>
      <c r="D45">
        <v>1</v>
      </c>
      <c r="E45" t="s">
        <v>197</v>
      </c>
      <c r="F45">
        <v>3</v>
      </c>
      <c r="G45" t="s">
        <v>179</v>
      </c>
      <c r="H45">
        <v>924</v>
      </c>
      <c r="I45" t="s">
        <v>490</v>
      </c>
      <c r="J45" t="s">
        <v>491</v>
      </c>
      <c r="K45" t="s">
        <v>492</v>
      </c>
      <c r="L45">
        <v>4532</v>
      </c>
      <c r="M45" t="s">
        <v>186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512</v>
      </c>
      <c r="T45" t="s">
        <v>596</v>
      </c>
    </row>
    <row r="46" spans="1:20" x14ac:dyDescent="0.25">
      <c r="A46">
        <v>49</v>
      </c>
      <c r="B46" t="s">
        <v>467</v>
      </c>
      <c r="C46">
        <v>2019</v>
      </c>
      <c r="D46">
        <v>1</v>
      </c>
      <c r="E46" t="s">
        <v>197</v>
      </c>
      <c r="F46">
        <v>3</v>
      </c>
      <c r="G46" t="s">
        <v>179</v>
      </c>
      <c r="H46">
        <v>617</v>
      </c>
      <c r="I46" t="s">
        <v>517</v>
      </c>
      <c r="J46" t="s">
        <v>477</v>
      </c>
      <c r="K46" t="s">
        <v>478</v>
      </c>
      <c r="L46">
        <v>4532</v>
      </c>
      <c r="M46" t="s">
        <v>186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519</v>
      </c>
      <c r="T46" t="s">
        <v>596</v>
      </c>
    </row>
    <row r="47" spans="1:20" x14ac:dyDescent="0.25">
      <c r="A47">
        <v>49</v>
      </c>
      <c r="B47" t="s">
        <v>467</v>
      </c>
      <c r="C47">
        <v>2019</v>
      </c>
      <c r="D47">
        <v>1</v>
      </c>
      <c r="E47" t="s">
        <v>197</v>
      </c>
      <c r="F47">
        <v>1</v>
      </c>
      <c r="G47" t="s">
        <v>176</v>
      </c>
      <c r="H47">
        <v>616</v>
      </c>
      <c r="I47" t="s">
        <v>493</v>
      </c>
      <c r="J47" t="s">
        <v>488</v>
      </c>
      <c r="K47" t="s">
        <v>489</v>
      </c>
      <c r="L47">
        <v>4512</v>
      </c>
      <c r="M47" t="s">
        <v>177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488</v>
      </c>
      <c r="T47" t="s">
        <v>596</v>
      </c>
    </row>
    <row r="48" spans="1:20" x14ac:dyDescent="0.25">
      <c r="A48">
        <v>49</v>
      </c>
      <c r="B48" t="s">
        <v>467</v>
      </c>
      <c r="C48">
        <v>2019</v>
      </c>
      <c r="D48">
        <v>1</v>
      </c>
      <c r="E48" t="s">
        <v>197</v>
      </c>
      <c r="F48">
        <v>6</v>
      </c>
      <c r="G48" t="s">
        <v>181</v>
      </c>
      <c r="H48">
        <v>616</v>
      </c>
      <c r="I48" t="s">
        <v>493</v>
      </c>
      <c r="J48" t="s">
        <v>488</v>
      </c>
      <c r="K48" t="s">
        <v>489</v>
      </c>
      <c r="L48">
        <v>4562</v>
      </c>
      <c r="M48" t="s">
        <v>188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477</v>
      </c>
      <c r="T48" t="s">
        <v>596</v>
      </c>
    </row>
    <row r="49" spans="1:20" x14ac:dyDescent="0.25">
      <c r="A49">
        <v>49</v>
      </c>
      <c r="B49" t="s">
        <v>467</v>
      </c>
      <c r="C49">
        <v>2019</v>
      </c>
      <c r="D49">
        <v>1</v>
      </c>
      <c r="E49" t="s">
        <v>197</v>
      </c>
      <c r="F49">
        <v>6</v>
      </c>
      <c r="G49" t="s">
        <v>181</v>
      </c>
      <c r="H49">
        <v>626</v>
      </c>
      <c r="I49" t="s">
        <v>503</v>
      </c>
      <c r="J49" t="s">
        <v>126</v>
      </c>
      <c r="K49" t="s">
        <v>189</v>
      </c>
      <c r="L49">
        <v>700</v>
      </c>
      <c r="M49" t="s">
        <v>182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540</v>
      </c>
      <c r="T49" t="s">
        <v>596</v>
      </c>
    </row>
    <row r="50" spans="1:20" x14ac:dyDescent="0.25">
      <c r="A50">
        <v>49</v>
      </c>
      <c r="B50" t="s">
        <v>467</v>
      </c>
      <c r="C50">
        <v>2019</v>
      </c>
      <c r="D50">
        <v>1</v>
      </c>
      <c r="E50" t="s">
        <v>197</v>
      </c>
      <c r="F50">
        <v>5</v>
      </c>
      <c r="G50" t="s">
        <v>184</v>
      </c>
      <c r="H50">
        <v>55</v>
      </c>
      <c r="I50" t="s">
        <v>474</v>
      </c>
      <c r="J50" t="s">
        <v>472</v>
      </c>
      <c r="K50" t="s">
        <v>473</v>
      </c>
      <c r="L50">
        <v>460</v>
      </c>
      <c r="M50" t="s">
        <v>185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201</v>
      </c>
      <c r="T50" t="s">
        <v>596</v>
      </c>
    </row>
    <row r="51" spans="1:20" x14ac:dyDescent="0.25">
      <c r="A51">
        <v>49</v>
      </c>
      <c r="B51" t="s">
        <v>467</v>
      </c>
      <c r="C51">
        <v>2019</v>
      </c>
      <c r="D51">
        <v>1</v>
      </c>
      <c r="E51" t="s">
        <v>197</v>
      </c>
      <c r="F51">
        <v>3</v>
      </c>
      <c r="G51" t="s">
        <v>179</v>
      </c>
      <c r="H51">
        <v>950</v>
      </c>
      <c r="I51" t="s">
        <v>475</v>
      </c>
      <c r="J51" t="s">
        <v>472</v>
      </c>
      <c r="K51" t="s">
        <v>473</v>
      </c>
      <c r="L51">
        <v>4532</v>
      </c>
      <c r="M51" t="s">
        <v>186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126</v>
      </c>
      <c r="T51" t="s">
        <v>596</v>
      </c>
    </row>
    <row r="52" spans="1:20" x14ac:dyDescent="0.25">
      <c r="A52">
        <v>49</v>
      </c>
      <c r="B52" t="s">
        <v>467</v>
      </c>
      <c r="C52">
        <v>2019</v>
      </c>
      <c r="D52">
        <v>1</v>
      </c>
      <c r="E52" t="s">
        <v>197</v>
      </c>
      <c r="F52">
        <v>6</v>
      </c>
      <c r="G52" t="s">
        <v>181</v>
      </c>
      <c r="H52">
        <v>34</v>
      </c>
      <c r="I52" t="s">
        <v>510</v>
      </c>
      <c r="J52" t="s">
        <v>505</v>
      </c>
      <c r="K52" t="s">
        <v>506</v>
      </c>
      <c r="L52">
        <v>700</v>
      </c>
      <c r="M52" t="s">
        <v>182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491</v>
      </c>
      <c r="T52" t="s">
        <v>593</v>
      </c>
    </row>
    <row r="53" spans="1:20" x14ac:dyDescent="0.25">
      <c r="A53">
        <v>49</v>
      </c>
      <c r="B53" t="s">
        <v>467</v>
      </c>
      <c r="C53">
        <v>2019</v>
      </c>
      <c r="D53">
        <v>1</v>
      </c>
      <c r="E53" t="s">
        <v>197</v>
      </c>
      <c r="F53">
        <v>3</v>
      </c>
      <c r="G53" t="s">
        <v>179</v>
      </c>
      <c r="H53">
        <v>951</v>
      </c>
      <c r="I53" t="s">
        <v>504</v>
      </c>
      <c r="J53" t="s">
        <v>505</v>
      </c>
      <c r="K53" t="s">
        <v>506</v>
      </c>
      <c r="L53">
        <v>4532</v>
      </c>
      <c r="M53" t="s">
        <v>186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25">
      <c r="A54">
        <v>49</v>
      </c>
      <c r="B54" t="s">
        <v>467</v>
      </c>
      <c r="C54">
        <v>2019</v>
      </c>
      <c r="D54">
        <v>1</v>
      </c>
      <c r="E54" t="s">
        <v>197</v>
      </c>
      <c r="F54">
        <v>6</v>
      </c>
      <c r="G54" t="s">
        <v>181</v>
      </c>
      <c r="H54">
        <v>619</v>
      </c>
      <c r="I54" t="s">
        <v>521</v>
      </c>
      <c r="J54" t="s">
        <v>201</v>
      </c>
      <c r="K54" t="s">
        <v>189</v>
      </c>
      <c r="L54">
        <v>4562</v>
      </c>
      <c r="M54" t="s">
        <v>188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25">
      <c r="A55">
        <v>49</v>
      </c>
      <c r="B55" t="s">
        <v>467</v>
      </c>
      <c r="C55">
        <v>2019</v>
      </c>
      <c r="D55">
        <v>1</v>
      </c>
      <c r="E55" t="s">
        <v>197</v>
      </c>
      <c r="F55">
        <v>1</v>
      </c>
      <c r="G55" t="s">
        <v>176</v>
      </c>
      <c r="H55">
        <v>6</v>
      </c>
      <c r="I55" t="s">
        <v>468</v>
      </c>
      <c r="J55" t="s">
        <v>469</v>
      </c>
      <c r="K55" t="s">
        <v>470</v>
      </c>
      <c r="L55">
        <v>200</v>
      </c>
      <c r="M55" t="s">
        <v>187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25">
      <c r="A56">
        <v>49</v>
      </c>
      <c r="B56" t="s">
        <v>467</v>
      </c>
      <c r="C56">
        <v>2019</v>
      </c>
      <c r="D56">
        <v>1</v>
      </c>
      <c r="E56" t="s">
        <v>197</v>
      </c>
      <c r="F56">
        <v>10</v>
      </c>
      <c r="G56" t="s">
        <v>193</v>
      </c>
      <c r="H56">
        <v>6</v>
      </c>
      <c r="I56" t="s">
        <v>468</v>
      </c>
      <c r="J56" t="s">
        <v>469</v>
      </c>
      <c r="K56" t="s">
        <v>470</v>
      </c>
      <c r="L56">
        <v>207</v>
      </c>
      <c r="M56" t="s">
        <v>195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25">
      <c r="A57">
        <v>49</v>
      </c>
      <c r="B57" t="s">
        <v>467</v>
      </c>
      <c r="C57">
        <v>2019</v>
      </c>
      <c r="D57">
        <v>1</v>
      </c>
      <c r="E57" t="s">
        <v>197</v>
      </c>
      <c r="F57">
        <v>1</v>
      </c>
      <c r="G57" t="s">
        <v>176</v>
      </c>
      <c r="H57">
        <v>903</v>
      </c>
      <c r="I57" t="s">
        <v>500</v>
      </c>
      <c r="J57" t="s">
        <v>497</v>
      </c>
      <c r="K57" t="s">
        <v>498</v>
      </c>
      <c r="L57">
        <v>4512</v>
      </c>
      <c r="M57" t="s">
        <v>177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25">
      <c r="A58">
        <v>49</v>
      </c>
      <c r="B58" t="s">
        <v>467</v>
      </c>
      <c r="C58">
        <v>2019</v>
      </c>
      <c r="D58">
        <v>1</v>
      </c>
      <c r="E58" t="s">
        <v>197</v>
      </c>
      <c r="F58">
        <v>3</v>
      </c>
      <c r="G58" t="s">
        <v>179</v>
      </c>
      <c r="H58">
        <v>710</v>
      </c>
      <c r="I58" t="s">
        <v>495</v>
      </c>
      <c r="J58" t="s">
        <v>485</v>
      </c>
      <c r="K58" t="s">
        <v>486</v>
      </c>
      <c r="L58">
        <v>4532</v>
      </c>
      <c r="M58" t="s">
        <v>186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25">
      <c r="A59">
        <v>49</v>
      </c>
      <c r="B59" t="s">
        <v>467</v>
      </c>
      <c r="C59">
        <v>2019</v>
      </c>
      <c r="D59">
        <v>1</v>
      </c>
      <c r="E59" t="s">
        <v>197</v>
      </c>
      <c r="F59">
        <v>5</v>
      </c>
      <c r="G59" t="s">
        <v>184</v>
      </c>
      <c r="H59">
        <v>13</v>
      </c>
      <c r="I59" t="s">
        <v>479</v>
      </c>
      <c r="J59" t="s">
        <v>480</v>
      </c>
      <c r="K59" t="s">
        <v>481</v>
      </c>
      <c r="L59">
        <v>460</v>
      </c>
      <c r="M59" t="s">
        <v>185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25">
      <c r="A60">
        <v>49</v>
      </c>
      <c r="B60" t="s">
        <v>467</v>
      </c>
      <c r="C60">
        <v>2019</v>
      </c>
      <c r="D60">
        <v>1</v>
      </c>
      <c r="E60" t="s">
        <v>197</v>
      </c>
      <c r="F60">
        <v>3</v>
      </c>
      <c r="G60" t="s">
        <v>179</v>
      </c>
      <c r="H60">
        <v>13</v>
      </c>
      <c r="I60" t="s">
        <v>479</v>
      </c>
      <c r="J60" t="s">
        <v>480</v>
      </c>
      <c r="K60" t="s">
        <v>481</v>
      </c>
      <c r="L60">
        <v>300</v>
      </c>
      <c r="M60" t="s">
        <v>180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25">
      <c r="A61">
        <v>49</v>
      </c>
      <c r="B61" t="s">
        <v>467</v>
      </c>
      <c r="C61">
        <v>2019</v>
      </c>
      <c r="D61">
        <v>1</v>
      </c>
      <c r="E61" t="s">
        <v>197</v>
      </c>
      <c r="F61">
        <v>3</v>
      </c>
      <c r="G61" t="s">
        <v>179</v>
      </c>
      <c r="H61">
        <v>54</v>
      </c>
      <c r="I61" t="s">
        <v>523</v>
      </c>
      <c r="J61" t="s">
        <v>505</v>
      </c>
      <c r="K61" t="s">
        <v>506</v>
      </c>
      <c r="L61">
        <v>300</v>
      </c>
      <c r="M61" t="s">
        <v>180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25">
      <c r="A62">
        <v>49</v>
      </c>
      <c r="B62" t="s">
        <v>467</v>
      </c>
      <c r="C62">
        <v>2019</v>
      </c>
      <c r="D62">
        <v>1</v>
      </c>
      <c r="E62" t="s">
        <v>197</v>
      </c>
      <c r="F62">
        <v>3</v>
      </c>
      <c r="G62" t="s">
        <v>179</v>
      </c>
      <c r="H62">
        <v>628</v>
      </c>
      <c r="I62" t="s">
        <v>487</v>
      </c>
      <c r="J62" t="s">
        <v>488</v>
      </c>
      <c r="K62" t="s">
        <v>489</v>
      </c>
      <c r="L62">
        <v>300</v>
      </c>
      <c r="M62" t="s">
        <v>180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25">
      <c r="A63">
        <v>49</v>
      </c>
      <c r="B63" t="s">
        <v>467</v>
      </c>
      <c r="C63">
        <v>2019</v>
      </c>
      <c r="D63">
        <v>1</v>
      </c>
      <c r="E63" t="s">
        <v>197</v>
      </c>
      <c r="F63">
        <v>6</v>
      </c>
      <c r="G63" t="s">
        <v>181</v>
      </c>
      <c r="H63">
        <v>605</v>
      </c>
      <c r="I63" t="s">
        <v>514</v>
      </c>
      <c r="J63" t="s">
        <v>488</v>
      </c>
      <c r="K63" t="s">
        <v>489</v>
      </c>
      <c r="L63">
        <v>700</v>
      </c>
      <c r="M63" t="s">
        <v>182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25">
      <c r="A64">
        <v>49</v>
      </c>
      <c r="B64" t="s">
        <v>467</v>
      </c>
      <c r="C64">
        <v>2019</v>
      </c>
      <c r="D64">
        <v>1</v>
      </c>
      <c r="E64" t="s">
        <v>197</v>
      </c>
      <c r="F64">
        <v>3</v>
      </c>
      <c r="G64" t="s">
        <v>179</v>
      </c>
      <c r="H64">
        <v>616</v>
      </c>
      <c r="I64" t="s">
        <v>493</v>
      </c>
      <c r="J64" t="s">
        <v>488</v>
      </c>
      <c r="K64" t="s">
        <v>489</v>
      </c>
      <c r="L64">
        <v>4532</v>
      </c>
      <c r="M64" t="s">
        <v>186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25">
      <c r="A65">
        <v>49</v>
      </c>
      <c r="B65" t="s">
        <v>467</v>
      </c>
      <c r="C65">
        <v>2019</v>
      </c>
      <c r="D65">
        <v>1</v>
      </c>
      <c r="E65" t="s">
        <v>197</v>
      </c>
      <c r="F65">
        <v>3</v>
      </c>
      <c r="G65" t="s">
        <v>179</v>
      </c>
      <c r="H65">
        <v>903</v>
      </c>
      <c r="I65" t="s">
        <v>500</v>
      </c>
      <c r="J65" t="s">
        <v>497</v>
      </c>
      <c r="K65" t="s">
        <v>498</v>
      </c>
      <c r="L65">
        <v>4532</v>
      </c>
      <c r="M65" t="s">
        <v>186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25">
      <c r="A66">
        <v>49</v>
      </c>
      <c r="B66" t="s">
        <v>467</v>
      </c>
      <c r="C66">
        <v>2019</v>
      </c>
      <c r="D66">
        <v>1</v>
      </c>
      <c r="E66" t="s">
        <v>197</v>
      </c>
      <c r="F66">
        <v>10</v>
      </c>
      <c r="G66" t="s">
        <v>193</v>
      </c>
      <c r="H66">
        <v>1</v>
      </c>
      <c r="I66" t="s">
        <v>496</v>
      </c>
      <c r="J66" t="s">
        <v>497</v>
      </c>
      <c r="K66" t="s">
        <v>498</v>
      </c>
      <c r="L66">
        <v>207</v>
      </c>
      <c r="M66" t="s">
        <v>195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25">
      <c r="A67">
        <v>49</v>
      </c>
      <c r="B67" t="s">
        <v>467</v>
      </c>
      <c r="C67">
        <v>2019</v>
      </c>
      <c r="D67">
        <v>1</v>
      </c>
      <c r="E67" t="s">
        <v>197</v>
      </c>
      <c r="F67">
        <v>3</v>
      </c>
      <c r="G67" t="s">
        <v>179</v>
      </c>
      <c r="H67">
        <v>1</v>
      </c>
      <c r="I67" t="s">
        <v>496</v>
      </c>
      <c r="J67" t="s">
        <v>497</v>
      </c>
      <c r="K67" t="s">
        <v>498</v>
      </c>
      <c r="L67">
        <v>300</v>
      </c>
      <c r="M67" t="s">
        <v>180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25">
      <c r="A68">
        <v>49</v>
      </c>
      <c r="B68" t="s">
        <v>467</v>
      </c>
      <c r="C68">
        <v>2019</v>
      </c>
      <c r="D68">
        <v>1</v>
      </c>
      <c r="E68" t="s">
        <v>197</v>
      </c>
      <c r="F68">
        <v>1</v>
      </c>
      <c r="G68" t="s">
        <v>176</v>
      </c>
      <c r="H68">
        <v>13</v>
      </c>
      <c r="I68" t="s">
        <v>479</v>
      </c>
      <c r="J68" t="s">
        <v>480</v>
      </c>
      <c r="K68" t="s">
        <v>481</v>
      </c>
      <c r="L68">
        <v>200</v>
      </c>
      <c r="M68" t="s">
        <v>187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25">
      <c r="A69">
        <v>49</v>
      </c>
      <c r="B69" t="s">
        <v>467</v>
      </c>
      <c r="C69">
        <v>2019</v>
      </c>
      <c r="D69">
        <v>1</v>
      </c>
      <c r="E69" t="s">
        <v>197</v>
      </c>
      <c r="F69">
        <v>3</v>
      </c>
      <c r="G69" t="s">
        <v>179</v>
      </c>
      <c r="H69">
        <v>407</v>
      </c>
      <c r="I69" t="s">
        <v>543</v>
      </c>
      <c r="J69" t="s">
        <v>544</v>
      </c>
      <c r="K69" t="s">
        <v>189</v>
      </c>
      <c r="L69">
        <v>1670</v>
      </c>
      <c r="M69" t="s">
        <v>538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25">
      <c r="A70">
        <v>49</v>
      </c>
      <c r="B70" t="s">
        <v>467</v>
      </c>
      <c r="C70">
        <v>2019</v>
      </c>
      <c r="D70">
        <v>1</v>
      </c>
      <c r="E70" t="s">
        <v>197</v>
      </c>
      <c r="F70">
        <v>5</v>
      </c>
      <c r="G70" t="s">
        <v>184</v>
      </c>
      <c r="H70">
        <v>406</v>
      </c>
      <c r="I70" t="s">
        <v>550</v>
      </c>
      <c r="J70">
        <v>2221</v>
      </c>
      <c r="K70" t="s">
        <v>189</v>
      </c>
      <c r="L70">
        <v>1670</v>
      </c>
      <c r="M70" t="s">
        <v>538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25">
      <c r="A71">
        <v>49</v>
      </c>
      <c r="B71" t="s">
        <v>467</v>
      </c>
      <c r="C71">
        <v>2019</v>
      </c>
      <c r="D71">
        <v>1</v>
      </c>
      <c r="E71" t="s">
        <v>197</v>
      </c>
      <c r="F71">
        <v>5</v>
      </c>
      <c r="G71" t="s">
        <v>184</v>
      </c>
      <c r="H71">
        <v>405</v>
      </c>
      <c r="I71" t="s">
        <v>551</v>
      </c>
      <c r="J71">
        <v>2237</v>
      </c>
      <c r="K71" t="s">
        <v>189</v>
      </c>
      <c r="L71">
        <v>400</v>
      </c>
      <c r="M71" t="s">
        <v>184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25">
      <c r="A72">
        <v>49</v>
      </c>
      <c r="B72" t="s">
        <v>467</v>
      </c>
      <c r="C72">
        <v>2019</v>
      </c>
      <c r="D72">
        <v>1</v>
      </c>
      <c r="E72" t="s">
        <v>197</v>
      </c>
      <c r="F72">
        <v>3</v>
      </c>
      <c r="G72" t="s">
        <v>179</v>
      </c>
      <c r="H72">
        <v>420</v>
      </c>
      <c r="I72" t="s">
        <v>545</v>
      </c>
      <c r="J72">
        <v>2331</v>
      </c>
      <c r="K72" t="s">
        <v>189</v>
      </c>
      <c r="L72">
        <v>300</v>
      </c>
      <c r="M72" t="s">
        <v>180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25">
      <c r="A73">
        <v>49</v>
      </c>
      <c r="B73" t="s">
        <v>467</v>
      </c>
      <c r="C73">
        <v>2019</v>
      </c>
      <c r="D73">
        <v>1</v>
      </c>
      <c r="E73" t="s">
        <v>197</v>
      </c>
      <c r="F73">
        <v>5</v>
      </c>
      <c r="G73" t="s">
        <v>184</v>
      </c>
      <c r="H73">
        <v>404</v>
      </c>
      <c r="I73" t="s">
        <v>553</v>
      </c>
      <c r="J73">
        <v>2107</v>
      </c>
      <c r="K73" t="s">
        <v>189</v>
      </c>
      <c r="L73">
        <v>400</v>
      </c>
      <c r="M73" t="s">
        <v>184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25">
      <c r="A74">
        <v>49</v>
      </c>
      <c r="B74" t="s">
        <v>467</v>
      </c>
      <c r="C74">
        <v>2019</v>
      </c>
      <c r="D74">
        <v>1</v>
      </c>
      <c r="E74" t="s">
        <v>197</v>
      </c>
      <c r="F74">
        <v>3</v>
      </c>
      <c r="G74" t="s">
        <v>179</v>
      </c>
      <c r="H74">
        <v>443</v>
      </c>
      <c r="I74" t="s">
        <v>541</v>
      </c>
      <c r="J74">
        <v>2121</v>
      </c>
      <c r="K74" t="s">
        <v>189</v>
      </c>
      <c r="L74">
        <v>1670</v>
      </c>
      <c r="M74" t="s">
        <v>538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25">
      <c r="A75">
        <v>49</v>
      </c>
      <c r="B75" t="s">
        <v>467</v>
      </c>
      <c r="C75">
        <v>2019</v>
      </c>
      <c r="D75">
        <v>1</v>
      </c>
      <c r="E75" t="s">
        <v>197</v>
      </c>
      <c r="F75">
        <v>3</v>
      </c>
      <c r="G75" t="s">
        <v>179</v>
      </c>
      <c r="H75">
        <v>444</v>
      </c>
      <c r="I75" t="s">
        <v>542</v>
      </c>
      <c r="J75">
        <v>2131</v>
      </c>
      <c r="K75" t="s">
        <v>189</v>
      </c>
      <c r="L75">
        <v>300</v>
      </c>
      <c r="M75" t="s">
        <v>180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25">
      <c r="A76">
        <v>49</v>
      </c>
      <c r="B76" t="s">
        <v>467</v>
      </c>
      <c r="C76">
        <v>2019</v>
      </c>
      <c r="D76">
        <v>1</v>
      </c>
      <c r="E76" t="s">
        <v>197</v>
      </c>
      <c r="F76">
        <v>3</v>
      </c>
      <c r="G76" t="s">
        <v>179</v>
      </c>
      <c r="H76">
        <v>431</v>
      </c>
      <c r="I76" t="s">
        <v>561</v>
      </c>
      <c r="J76" t="s">
        <v>562</v>
      </c>
      <c r="K76" t="s">
        <v>189</v>
      </c>
      <c r="L76">
        <v>1673</v>
      </c>
      <c r="M76" t="s">
        <v>563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25">
      <c r="A77">
        <v>49</v>
      </c>
      <c r="B77" t="s">
        <v>467</v>
      </c>
      <c r="C77">
        <v>2019</v>
      </c>
      <c r="D77">
        <v>1</v>
      </c>
      <c r="E77" t="s">
        <v>197</v>
      </c>
      <c r="F77">
        <v>5</v>
      </c>
      <c r="G77" t="s">
        <v>184</v>
      </c>
      <c r="H77">
        <v>409</v>
      </c>
      <c r="I77" t="s">
        <v>564</v>
      </c>
      <c r="J77">
        <v>3367</v>
      </c>
      <c r="K77" t="s">
        <v>189</v>
      </c>
      <c r="L77">
        <v>400</v>
      </c>
      <c r="M77" t="s">
        <v>184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25">
      <c r="A78">
        <v>49</v>
      </c>
      <c r="B78" t="s">
        <v>467</v>
      </c>
      <c r="C78">
        <v>2019</v>
      </c>
      <c r="D78">
        <v>1</v>
      </c>
      <c r="E78" t="s">
        <v>197</v>
      </c>
      <c r="F78">
        <v>5</v>
      </c>
      <c r="G78" t="s">
        <v>184</v>
      </c>
      <c r="H78">
        <v>415</v>
      </c>
      <c r="I78" t="s">
        <v>548</v>
      </c>
      <c r="J78" t="s">
        <v>549</v>
      </c>
      <c r="K78" t="s">
        <v>189</v>
      </c>
      <c r="L78">
        <v>1670</v>
      </c>
      <c r="M78" t="s">
        <v>538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25">
      <c r="A79">
        <v>49</v>
      </c>
      <c r="B79" t="s">
        <v>467</v>
      </c>
      <c r="C79">
        <v>2019</v>
      </c>
      <c r="D79">
        <v>1</v>
      </c>
      <c r="E79" t="s">
        <v>197</v>
      </c>
      <c r="F79">
        <v>3</v>
      </c>
      <c r="G79" t="s">
        <v>179</v>
      </c>
      <c r="H79">
        <v>424</v>
      </c>
      <c r="I79" t="s">
        <v>565</v>
      </c>
      <c r="J79">
        <v>2431</v>
      </c>
      <c r="K79" t="s">
        <v>189</v>
      </c>
      <c r="L79">
        <v>300</v>
      </c>
      <c r="M79" t="s">
        <v>180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25">
      <c r="A80">
        <v>49</v>
      </c>
      <c r="B80" t="s">
        <v>467</v>
      </c>
      <c r="C80">
        <v>2019</v>
      </c>
      <c r="D80">
        <v>1</v>
      </c>
      <c r="E80" t="s">
        <v>197</v>
      </c>
      <c r="F80">
        <v>5</v>
      </c>
      <c r="G80" t="s">
        <v>184</v>
      </c>
      <c r="H80">
        <v>424</v>
      </c>
      <c r="I80" t="s">
        <v>565</v>
      </c>
      <c r="J80">
        <v>2431</v>
      </c>
      <c r="K80" t="s">
        <v>189</v>
      </c>
      <c r="L80">
        <v>400</v>
      </c>
      <c r="M80" t="s">
        <v>184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25">
      <c r="A81">
        <v>49</v>
      </c>
      <c r="B81" t="s">
        <v>467</v>
      </c>
      <c r="C81">
        <v>2019</v>
      </c>
      <c r="D81">
        <v>1</v>
      </c>
      <c r="E81" t="s">
        <v>197</v>
      </c>
      <c r="F81">
        <v>5</v>
      </c>
      <c r="G81" t="s">
        <v>184</v>
      </c>
      <c r="H81">
        <v>408</v>
      </c>
      <c r="I81" t="s">
        <v>525</v>
      </c>
      <c r="J81">
        <v>2231</v>
      </c>
      <c r="K81" t="s">
        <v>189</v>
      </c>
      <c r="L81">
        <v>400</v>
      </c>
      <c r="M81" t="s">
        <v>184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25">
      <c r="A82">
        <v>49</v>
      </c>
      <c r="B82" t="s">
        <v>467</v>
      </c>
      <c r="C82">
        <v>2019</v>
      </c>
      <c r="D82">
        <v>1</v>
      </c>
      <c r="E82" t="s">
        <v>197</v>
      </c>
      <c r="F82">
        <v>5</v>
      </c>
      <c r="G82" t="s">
        <v>184</v>
      </c>
      <c r="H82">
        <v>418</v>
      </c>
      <c r="I82" t="s">
        <v>575</v>
      </c>
      <c r="J82">
        <v>2321</v>
      </c>
      <c r="K82" t="s">
        <v>189</v>
      </c>
      <c r="L82">
        <v>1671</v>
      </c>
      <c r="M82" t="s">
        <v>531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25">
      <c r="A83">
        <v>49</v>
      </c>
      <c r="B83" t="s">
        <v>467</v>
      </c>
      <c r="C83">
        <v>2019</v>
      </c>
      <c r="D83">
        <v>1</v>
      </c>
      <c r="E83" t="s">
        <v>197</v>
      </c>
      <c r="F83">
        <v>3</v>
      </c>
      <c r="G83" t="s">
        <v>179</v>
      </c>
      <c r="H83">
        <v>412</v>
      </c>
      <c r="I83" t="s">
        <v>580</v>
      </c>
      <c r="J83">
        <v>3331</v>
      </c>
      <c r="K83" t="s">
        <v>189</v>
      </c>
      <c r="L83">
        <v>300</v>
      </c>
      <c r="M83" t="s">
        <v>180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25">
      <c r="A84">
        <v>49</v>
      </c>
      <c r="B84" t="s">
        <v>467</v>
      </c>
      <c r="C84">
        <v>2019</v>
      </c>
      <c r="D84">
        <v>1</v>
      </c>
      <c r="E84" t="s">
        <v>197</v>
      </c>
      <c r="F84">
        <v>5</v>
      </c>
      <c r="G84" t="s">
        <v>184</v>
      </c>
      <c r="H84">
        <v>414</v>
      </c>
      <c r="I84" t="s">
        <v>552</v>
      </c>
      <c r="J84">
        <v>3421</v>
      </c>
      <c r="K84" t="s">
        <v>189</v>
      </c>
      <c r="L84">
        <v>1670</v>
      </c>
      <c r="M84" t="s">
        <v>538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25">
      <c r="A85">
        <v>49</v>
      </c>
      <c r="B85" t="s">
        <v>467</v>
      </c>
      <c r="C85">
        <v>2019</v>
      </c>
      <c r="D85">
        <v>1</v>
      </c>
      <c r="E85" t="s">
        <v>197</v>
      </c>
      <c r="F85">
        <v>3</v>
      </c>
      <c r="G85" t="s">
        <v>179</v>
      </c>
      <c r="H85">
        <v>422</v>
      </c>
      <c r="I85" t="s">
        <v>547</v>
      </c>
      <c r="J85">
        <v>2421</v>
      </c>
      <c r="K85" t="s">
        <v>189</v>
      </c>
      <c r="L85">
        <v>1671</v>
      </c>
      <c r="M85" t="s">
        <v>531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25">
      <c r="A86">
        <v>49</v>
      </c>
      <c r="B86" t="s">
        <v>467</v>
      </c>
      <c r="C86">
        <v>2019</v>
      </c>
      <c r="D86">
        <v>1</v>
      </c>
      <c r="E86" t="s">
        <v>197</v>
      </c>
      <c r="F86">
        <v>5</v>
      </c>
      <c r="G86" t="s">
        <v>184</v>
      </c>
      <c r="H86">
        <v>422</v>
      </c>
      <c r="I86" t="s">
        <v>547</v>
      </c>
      <c r="J86">
        <v>2421</v>
      </c>
      <c r="K86" t="s">
        <v>189</v>
      </c>
      <c r="L86">
        <v>1671</v>
      </c>
      <c r="M86" t="s">
        <v>531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25">
      <c r="A87">
        <v>49</v>
      </c>
      <c r="B87" t="s">
        <v>467</v>
      </c>
      <c r="C87">
        <v>2019</v>
      </c>
      <c r="D87">
        <v>1</v>
      </c>
      <c r="E87" t="s">
        <v>197</v>
      </c>
      <c r="F87">
        <v>5</v>
      </c>
      <c r="G87" t="s">
        <v>184</v>
      </c>
      <c r="H87">
        <v>421</v>
      </c>
      <c r="I87" t="s">
        <v>532</v>
      </c>
      <c r="J87">
        <v>2496</v>
      </c>
      <c r="K87" t="s">
        <v>189</v>
      </c>
      <c r="L87">
        <v>400</v>
      </c>
      <c r="M87" t="s">
        <v>184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25">
      <c r="A88">
        <v>49</v>
      </c>
      <c r="B88" t="s">
        <v>467</v>
      </c>
      <c r="C88">
        <v>2019</v>
      </c>
      <c r="D88">
        <v>1</v>
      </c>
      <c r="E88" t="s">
        <v>197</v>
      </c>
      <c r="F88">
        <v>5</v>
      </c>
      <c r="G88" t="s">
        <v>184</v>
      </c>
      <c r="H88">
        <v>428</v>
      </c>
      <c r="I88" t="s">
        <v>576</v>
      </c>
      <c r="J88" t="s">
        <v>577</v>
      </c>
      <c r="K88" t="s">
        <v>189</v>
      </c>
      <c r="L88">
        <v>1675</v>
      </c>
      <c r="M88" t="s">
        <v>528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25">
      <c r="A89">
        <v>49</v>
      </c>
      <c r="B89" t="s">
        <v>467</v>
      </c>
      <c r="C89">
        <v>2019</v>
      </c>
      <c r="D89">
        <v>1</v>
      </c>
      <c r="E89" t="s">
        <v>197</v>
      </c>
      <c r="F89">
        <v>5</v>
      </c>
      <c r="G89" t="s">
        <v>184</v>
      </c>
      <c r="H89">
        <v>407</v>
      </c>
      <c r="I89" t="s">
        <v>543</v>
      </c>
      <c r="J89" t="s">
        <v>544</v>
      </c>
      <c r="K89" t="s">
        <v>189</v>
      </c>
      <c r="L89">
        <v>1670</v>
      </c>
      <c r="M89" t="s">
        <v>538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25">
      <c r="A90">
        <v>49</v>
      </c>
      <c r="B90" t="s">
        <v>467</v>
      </c>
      <c r="C90">
        <v>2019</v>
      </c>
      <c r="D90">
        <v>1</v>
      </c>
      <c r="E90" t="s">
        <v>197</v>
      </c>
      <c r="F90">
        <v>3</v>
      </c>
      <c r="G90" t="s">
        <v>179</v>
      </c>
      <c r="H90">
        <v>406</v>
      </c>
      <c r="I90" t="s">
        <v>550</v>
      </c>
      <c r="J90">
        <v>2221</v>
      </c>
      <c r="K90" t="s">
        <v>189</v>
      </c>
      <c r="L90">
        <v>1670</v>
      </c>
      <c r="M90" t="s">
        <v>538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25">
      <c r="A91">
        <v>49</v>
      </c>
      <c r="B91" t="s">
        <v>467</v>
      </c>
      <c r="C91">
        <v>2019</v>
      </c>
      <c r="D91">
        <v>1</v>
      </c>
      <c r="E91" t="s">
        <v>197</v>
      </c>
      <c r="F91">
        <v>3</v>
      </c>
      <c r="G91" t="s">
        <v>179</v>
      </c>
      <c r="H91">
        <v>439</v>
      </c>
      <c r="I91" t="s">
        <v>534</v>
      </c>
      <c r="J91" t="s">
        <v>535</v>
      </c>
      <c r="K91" t="s">
        <v>189</v>
      </c>
      <c r="L91">
        <v>300</v>
      </c>
      <c r="M91" t="s">
        <v>180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25">
      <c r="A92">
        <v>49</v>
      </c>
      <c r="B92" t="s">
        <v>467</v>
      </c>
      <c r="C92">
        <v>2019</v>
      </c>
      <c r="D92">
        <v>1</v>
      </c>
      <c r="E92" t="s">
        <v>197</v>
      </c>
      <c r="F92">
        <v>3</v>
      </c>
      <c r="G92" t="s">
        <v>179</v>
      </c>
      <c r="H92">
        <v>410</v>
      </c>
      <c r="I92" t="s">
        <v>560</v>
      </c>
      <c r="J92">
        <v>3321</v>
      </c>
      <c r="K92" t="s">
        <v>189</v>
      </c>
      <c r="L92">
        <v>1670</v>
      </c>
      <c r="M92" t="s">
        <v>538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25">
      <c r="A93">
        <v>49</v>
      </c>
      <c r="B93" t="s">
        <v>467</v>
      </c>
      <c r="C93">
        <v>2019</v>
      </c>
      <c r="D93">
        <v>1</v>
      </c>
      <c r="E93" t="s">
        <v>197</v>
      </c>
      <c r="F93">
        <v>3</v>
      </c>
      <c r="G93" t="s">
        <v>179</v>
      </c>
      <c r="H93">
        <v>409</v>
      </c>
      <c r="I93" t="s">
        <v>564</v>
      </c>
      <c r="J93">
        <v>3367</v>
      </c>
      <c r="K93" t="s">
        <v>189</v>
      </c>
      <c r="L93">
        <v>300</v>
      </c>
      <c r="M93" t="s">
        <v>180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25">
      <c r="A94">
        <v>49</v>
      </c>
      <c r="B94" t="s">
        <v>467</v>
      </c>
      <c r="C94">
        <v>2019</v>
      </c>
      <c r="D94">
        <v>1</v>
      </c>
      <c r="E94" t="s">
        <v>197</v>
      </c>
      <c r="F94">
        <v>3</v>
      </c>
      <c r="G94" t="s">
        <v>179</v>
      </c>
      <c r="H94">
        <v>415</v>
      </c>
      <c r="I94" t="s">
        <v>548</v>
      </c>
      <c r="J94" t="s">
        <v>549</v>
      </c>
      <c r="K94" t="s">
        <v>189</v>
      </c>
      <c r="L94">
        <v>1670</v>
      </c>
      <c r="M94" t="s">
        <v>538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25">
      <c r="A95">
        <v>49</v>
      </c>
      <c r="B95" t="s">
        <v>467</v>
      </c>
      <c r="C95">
        <v>2019</v>
      </c>
      <c r="D95">
        <v>1</v>
      </c>
      <c r="E95" t="s">
        <v>197</v>
      </c>
      <c r="F95">
        <v>3</v>
      </c>
      <c r="G95" t="s">
        <v>179</v>
      </c>
      <c r="H95">
        <v>442</v>
      </c>
      <c r="I95" t="s">
        <v>578</v>
      </c>
      <c r="J95" t="s">
        <v>579</v>
      </c>
      <c r="K95" t="s">
        <v>189</v>
      </c>
      <c r="L95">
        <v>1672</v>
      </c>
      <c r="M95" t="s">
        <v>571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25">
      <c r="A96">
        <v>49</v>
      </c>
      <c r="B96" t="s">
        <v>467</v>
      </c>
      <c r="C96">
        <v>2019</v>
      </c>
      <c r="D96">
        <v>1</v>
      </c>
      <c r="E96" t="s">
        <v>197</v>
      </c>
      <c r="F96">
        <v>3</v>
      </c>
      <c r="G96" t="s">
        <v>179</v>
      </c>
      <c r="H96">
        <v>419</v>
      </c>
      <c r="I96" t="s">
        <v>566</v>
      </c>
      <c r="J96" t="s">
        <v>567</v>
      </c>
      <c r="K96" t="s">
        <v>189</v>
      </c>
      <c r="L96">
        <v>1671</v>
      </c>
      <c r="M96" t="s">
        <v>531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25">
      <c r="A97">
        <v>49</v>
      </c>
      <c r="B97" t="s">
        <v>467</v>
      </c>
      <c r="C97">
        <v>2019</v>
      </c>
      <c r="D97">
        <v>1</v>
      </c>
      <c r="E97" t="s">
        <v>197</v>
      </c>
      <c r="F97">
        <v>5</v>
      </c>
      <c r="G97" t="s">
        <v>184</v>
      </c>
      <c r="H97">
        <v>417</v>
      </c>
      <c r="I97" t="s">
        <v>546</v>
      </c>
      <c r="J97">
        <v>2367</v>
      </c>
      <c r="K97" t="s">
        <v>189</v>
      </c>
      <c r="L97">
        <v>400</v>
      </c>
      <c r="M97" t="s">
        <v>184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25">
      <c r="A98">
        <v>49</v>
      </c>
      <c r="B98" t="s">
        <v>467</v>
      </c>
      <c r="C98">
        <v>2019</v>
      </c>
      <c r="D98">
        <v>1</v>
      </c>
      <c r="E98" t="s">
        <v>197</v>
      </c>
      <c r="F98">
        <v>3</v>
      </c>
      <c r="G98" t="s">
        <v>179</v>
      </c>
      <c r="H98">
        <v>432</v>
      </c>
      <c r="I98" t="s">
        <v>554</v>
      </c>
      <c r="J98" t="s">
        <v>555</v>
      </c>
      <c r="K98" t="s">
        <v>189</v>
      </c>
      <c r="L98">
        <v>1674</v>
      </c>
      <c r="M98" t="s">
        <v>556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25">
      <c r="A99">
        <v>49</v>
      </c>
      <c r="B99" t="s">
        <v>467</v>
      </c>
      <c r="C99">
        <v>2019</v>
      </c>
      <c r="D99">
        <v>1</v>
      </c>
      <c r="E99" t="s">
        <v>197</v>
      </c>
      <c r="F99">
        <v>1</v>
      </c>
      <c r="G99" t="s">
        <v>176</v>
      </c>
      <c r="H99">
        <v>400</v>
      </c>
      <c r="I99" t="s">
        <v>557</v>
      </c>
      <c r="J99">
        <v>1247</v>
      </c>
      <c r="K99" t="s">
        <v>189</v>
      </c>
      <c r="L99">
        <v>207</v>
      </c>
      <c r="M99" t="s">
        <v>195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25">
      <c r="A100">
        <v>49</v>
      </c>
      <c r="B100" t="s">
        <v>467</v>
      </c>
      <c r="C100">
        <v>2019</v>
      </c>
      <c r="D100">
        <v>1</v>
      </c>
      <c r="E100" t="s">
        <v>197</v>
      </c>
      <c r="F100">
        <v>1</v>
      </c>
      <c r="G100" t="s">
        <v>176</v>
      </c>
      <c r="H100">
        <v>401</v>
      </c>
      <c r="I100" t="s">
        <v>572</v>
      </c>
      <c r="J100">
        <v>1012</v>
      </c>
      <c r="K100" t="s">
        <v>189</v>
      </c>
      <c r="L100">
        <v>200</v>
      </c>
      <c r="M100" t="s">
        <v>187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25">
      <c r="A101">
        <v>49</v>
      </c>
      <c r="B101" t="s">
        <v>467</v>
      </c>
      <c r="C101">
        <v>2019</v>
      </c>
      <c r="D101">
        <v>1</v>
      </c>
      <c r="E101" t="s">
        <v>197</v>
      </c>
      <c r="F101">
        <v>1</v>
      </c>
      <c r="G101" t="s">
        <v>176</v>
      </c>
      <c r="H101">
        <v>403</v>
      </c>
      <c r="I101" t="s">
        <v>559</v>
      </c>
      <c r="J101">
        <v>1101</v>
      </c>
      <c r="K101" t="s">
        <v>189</v>
      </c>
      <c r="L101">
        <v>200</v>
      </c>
      <c r="M101" t="s">
        <v>187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25">
      <c r="A102">
        <v>49</v>
      </c>
      <c r="B102" t="s">
        <v>467</v>
      </c>
      <c r="C102">
        <v>2019</v>
      </c>
      <c r="D102">
        <v>1</v>
      </c>
      <c r="E102" t="s">
        <v>197</v>
      </c>
      <c r="F102">
        <v>3</v>
      </c>
      <c r="G102" t="s">
        <v>179</v>
      </c>
      <c r="H102">
        <v>441</v>
      </c>
      <c r="I102" t="s">
        <v>573</v>
      </c>
      <c r="J102" t="s">
        <v>574</v>
      </c>
      <c r="K102" t="s">
        <v>189</v>
      </c>
      <c r="L102">
        <v>300</v>
      </c>
      <c r="M102" t="s">
        <v>180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25">
      <c r="A103">
        <v>49</v>
      </c>
      <c r="B103" t="s">
        <v>467</v>
      </c>
      <c r="C103">
        <v>2019</v>
      </c>
      <c r="D103">
        <v>1</v>
      </c>
      <c r="E103" t="s">
        <v>197</v>
      </c>
      <c r="F103">
        <v>5</v>
      </c>
      <c r="G103" t="s">
        <v>184</v>
      </c>
      <c r="H103">
        <v>425</v>
      </c>
      <c r="I103" t="s">
        <v>526</v>
      </c>
      <c r="J103" t="s">
        <v>527</v>
      </c>
      <c r="K103" t="s">
        <v>189</v>
      </c>
      <c r="L103">
        <v>1675</v>
      </c>
      <c r="M103" t="s">
        <v>528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25">
      <c r="A104">
        <v>49</v>
      </c>
      <c r="B104" t="s">
        <v>467</v>
      </c>
      <c r="C104">
        <v>2019</v>
      </c>
      <c r="D104">
        <v>1</v>
      </c>
      <c r="E104" t="s">
        <v>197</v>
      </c>
      <c r="F104">
        <v>3</v>
      </c>
      <c r="G104" t="s">
        <v>179</v>
      </c>
      <c r="H104">
        <v>428</v>
      </c>
      <c r="I104" t="s">
        <v>576</v>
      </c>
      <c r="J104" t="s">
        <v>577</v>
      </c>
      <c r="K104" t="s">
        <v>189</v>
      </c>
      <c r="L104">
        <v>1675</v>
      </c>
      <c r="M104" t="s">
        <v>528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25">
      <c r="A105">
        <v>49</v>
      </c>
      <c r="B105" t="s">
        <v>467</v>
      </c>
      <c r="C105">
        <v>2019</v>
      </c>
      <c r="D105">
        <v>1</v>
      </c>
      <c r="E105" t="s">
        <v>197</v>
      </c>
      <c r="F105">
        <v>3</v>
      </c>
      <c r="G105" t="s">
        <v>179</v>
      </c>
      <c r="H105">
        <v>440</v>
      </c>
      <c r="I105" t="s">
        <v>569</v>
      </c>
      <c r="J105" t="s">
        <v>570</v>
      </c>
      <c r="K105" t="s">
        <v>189</v>
      </c>
      <c r="L105">
        <v>1672</v>
      </c>
      <c r="M105" t="s">
        <v>571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25">
      <c r="A106">
        <v>49</v>
      </c>
      <c r="B106" t="s">
        <v>467</v>
      </c>
      <c r="C106">
        <v>2019</v>
      </c>
      <c r="D106">
        <v>1</v>
      </c>
      <c r="E106" t="s">
        <v>197</v>
      </c>
      <c r="F106">
        <v>5</v>
      </c>
      <c r="G106" t="s">
        <v>184</v>
      </c>
      <c r="H106">
        <v>420</v>
      </c>
      <c r="I106" t="s">
        <v>545</v>
      </c>
      <c r="J106">
        <v>2331</v>
      </c>
      <c r="K106" t="s">
        <v>189</v>
      </c>
      <c r="L106">
        <v>400</v>
      </c>
      <c r="M106" t="s">
        <v>184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25">
      <c r="A107">
        <v>49</v>
      </c>
      <c r="B107" t="s">
        <v>467</v>
      </c>
      <c r="C107">
        <v>2019</v>
      </c>
      <c r="D107">
        <v>1</v>
      </c>
      <c r="E107" t="s">
        <v>197</v>
      </c>
      <c r="F107">
        <v>3</v>
      </c>
      <c r="G107" t="s">
        <v>179</v>
      </c>
      <c r="H107">
        <v>417</v>
      </c>
      <c r="I107" t="s">
        <v>546</v>
      </c>
      <c r="J107">
        <v>2367</v>
      </c>
      <c r="K107" t="s">
        <v>189</v>
      </c>
      <c r="L107">
        <v>300</v>
      </c>
      <c r="M107" t="s">
        <v>180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25">
      <c r="A108">
        <v>49</v>
      </c>
      <c r="B108" t="s">
        <v>467</v>
      </c>
      <c r="C108">
        <v>2019</v>
      </c>
      <c r="D108">
        <v>1</v>
      </c>
      <c r="E108" t="s">
        <v>197</v>
      </c>
      <c r="F108">
        <v>3</v>
      </c>
      <c r="G108" t="s">
        <v>179</v>
      </c>
      <c r="H108">
        <v>404</v>
      </c>
      <c r="I108" t="s">
        <v>553</v>
      </c>
      <c r="J108">
        <v>2107</v>
      </c>
      <c r="K108" t="s">
        <v>189</v>
      </c>
      <c r="L108">
        <v>300</v>
      </c>
      <c r="M108" t="s">
        <v>180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25">
      <c r="A109">
        <v>49</v>
      </c>
      <c r="B109" t="s">
        <v>467</v>
      </c>
      <c r="C109">
        <v>2019</v>
      </c>
      <c r="D109">
        <v>1</v>
      </c>
      <c r="E109" t="s">
        <v>197</v>
      </c>
      <c r="F109">
        <v>10</v>
      </c>
      <c r="G109" t="s">
        <v>193</v>
      </c>
      <c r="H109">
        <v>401</v>
      </c>
      <c r="I109" t="s">
        <v>572</v>
      </c>
      <c r="J109">
        <v>1012</v>
      </c>
      <c r="K109" t="s">
        <v>189</v>
      </c>
      <c r="L109">
        <v>200</v>
      </c>
      <c r="M109" t="s">
        <v>187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25">
      <c r="A110">
        <v>49</v>
      </c>
      <c r="B110" t="s">
        <v>467</v>
      </c>
      <c r="C110">
        <v>2019</v>
      </c>
      <c r="D110">
        <v>1</v>
      </c>
      <c r="E110" t="s">
        <v>197</v>
      </c>
      <c r="F110">
        <v>10</v>
      </c>
      <c r="G110" t="s">
        <v>193</v>
      </c>
      <c r="H110">
        <v>402</v>
      </c>
      <c r="I110" t="s">
        <v>533</v>
      </c>
      <c r="J110">
        <v>1301</v>
      </c>
      <c r="K110" t="s">
        <v>189</v>
      </c>
      <c r="L110">
        <v>207</v>
      </c>
      <c r="M110" t="s">
        <v>195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25">
      <c r="A111">
        <v>49</v>
      </c>
      <c r="B111" t="s">
        <v>467</v>
      </c>
      <c r="C111">
        <v>2019</v>
      </c>
      <c r="D111">
        <v>1</v>
      </c>
      <c r="E111" t="s">
        <v>197</v>
      </c>
      <c r="F111">
        <v>3</v>
      </c>
      <c r="G111" t="s">
        <v>179</v>
      </c>
      <c r="H111">
        <v>411</v>
      </c>
      <c r="I111" t="s">
        <v>536</v>
      </c>
      <c r="J111" t="s">
        <v>537</v>
      </c>
      <c r="K111" t="s">
        <v>189</v>
      </c>
      <c r="L111">
        <v>1670</v>
      </c>
      <c r="M111" t="s">
        <v>538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25">
      <c r="A112">
        <v>49</v>
      </c>
      <c r="B112" t="s">
        <v>467</v>
      </c>
      <c r="C112">
        <v>2019</v>
      </c>
      <c r="D112">
        <v>1</v>
      </c>
      <c r="E112" t="s">
        <v>197</v>
      </c>
      <c r="F112">
        <v>3</v>
      </c>
      <c r="G112" t="s">
        <v>179</v>
      </c>
      <c r="H112">
        <v>423</v>
      </c>
      <c r="I112" t="s">
        <v>529</v>
      </c>
      <c r="J112" t="s">
        <v>530</v>
      </c>
      <c r="K112" t="s">
        <v>189</v>
      </c>
      <c r="L112">
        <v>1671</v>
      </c>
      <c r="M112" t="s">
        <v>531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25">
      <c r="A113">
        <v>49</v>
      </c>
      <c r="B113" t="s">
        <v>467</v>
      </c>
      <c r="C113">
        <v>2019</v>
      </c>
      <c r="D113">
        <v>1</v>
      </c>
      <c r="E113" t="s">
        <v>197</v>
      </c>
      <c r="F113">
        <v>3</v>
      </c>
      <c r="G113" t="s">
        <v>179</v>
      </c>
      <c r="H113">
        <v>421</v>
      </c>
      <c r="I113" t="s">
        <v>532</v>
      </c>
      <c r="J113">
        <v>2496</v>
      </c>
      <c r="K113" t="s">
        <v>189</v>
      </c>
      <c r="L113">
        <v>300</v>
      </c>
      <c r="M113" t="s">
        <v>180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25">
      <c r="A114">
        <v>49</v>
      </c>
      <c r="B114" t="s">
        <v>467</v>
      </c>
      <c r="C114">
        <v>2019</v>
      </c>
      <c r="D114">
        <v>1</v>
      </c>
      <c r="E114" t="s">
        <v>197</v>
      </c>
      <c r="F114">
        <v>3</v>
      </c>
      <c r="G114" t="s">
        <v>179</v>
      </c>
      <c r="H114">
        <v>418</v>
      </c>
      <c r="I114" t="s">
        <v>575</v>
      </c>
      <c r="J114">
        <v>2321</v>
      </c>
      <c r="K114" t="s">
        <v>189</v>
      </c>
      <c r="L114">
        <v>1671</v>
      </c>
      <c r="M114" t="s">
        <v>531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25">
      <c r="A115">
        <v>49</v>
      </c>
      <c r="B115" t="s">
        <v>467</v>
      </c>
      <c r="C115">
        <v>2019</v>
      </c>
      <c r="D115">
        <v>1</v>
      </c>
      <c r="E115" t="s">
        <v>197</v>
      </c>
      <c r="F115">
        <v>5</v>
      </c>
      <c r="G115" t="s">
        <v>184</v>
      </c>
      <c r="H115">
        <v>443</v>
      </c>
      <c r="I115" t="s">
        <v>541</v>
      </c>
      <c r="J115">
        <v>2121</v>
      </c>
      <c r="K115" t="s">
        <v>189</v>
      </c>
      <c r="L115">
        <v>1670</v>
      </c>
      <c r="M115" t="s">
        <v>538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25">
      <c r="A116">
        <v>49</v>
      </c>
      <c r="B116" t="s">
        <v>467</v>
      </c>
      <c r="C116">
        <v>2019</v>
      </c>
      <c r="D116">
        <v>1</v>
      </c>
      <c r="E116" t="s">
        <v>197</v>
      </c>
      <c r="F116">
        <v>10</v>
      </c>
      <c r="G116" t="s">
        <v>193</v>
      </c>
      <c r="H116">
        <v>400</v>
      </c>
      <c r="I116" t="s">
        <v>557</v>
      </c>
      <c r="J116">
        <v>1247</v>
      </c>
      <c r="K116" t="s">
        <v>189</v>
      </c>
      <c r="L116">
        <v>207</v>
      </c>
      <c r="M116" t="s">
        <v>195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25">
      <c r="A117">
        <v>49</v>
      </c>
      <c r="B117" t="s">
        <v>467</v>
      </c>
      <c r="C117">
        <v>2019</v>
      </c>
      <c r="D117">
        <v>1</v>
      </c>
      <c r="E117" t="s">
        <v>197</v>
      </c>
      <c r="F117">
        <v>10</v>
      </c>
      <c r="G117" t="s">
        <v>193</v>
      </c>
      <c r="H117">
        <v>404</v>
      </c>
      <c r="I117" t="s">
        <v>553</v>
      </c>
      <c r="J117">
        <v>0</v>
      </c>
      <c r="K117" t="s">
        <v>189</v>
      </c>
      <c r="L117">
        <v>0</v>
      </c>
      <c r="M117" t="s">
        <v>189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25">
      <c r="A118">
        <v>49</v>
      </c>
      <c r="B118" t="s">
        <v>467</v>
      </c>
      <c r="C118">
        <v>2019</v>
      </c>
      <c r="D118">
        <v>1</v>
      </c>
      <c r="E118" t="s">
        <v>197</v>
      </c>
      <c r="F118">
        <v>3</v>
      </c>
      <c r="G118" t="s">
        <v>179</v>
      </c>
      <c r="H118">
        <v>430</v>
      </c>
      <c r="I118" t="s">
        <v>539</v>
      </c>
      <c r="J118" t="s">
        <v>540</v>
      </c>
      <c r="K118" t="s">
        <v>189</v>
      </c>
      <c r="L118">
        <v>300</v>
      </c>
      <c r="M118" t="s">
        <v>180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25">
      <c r="A119">
        <v>49</v>
      </c>
      <c r="B119" t="s">
        <v>467</v>
      </c>
      <c r="C119">
        <v>2019</v>
      </c>
      <c r="D119">
        <v>1</v>
      </c>
      <c r="E119" t="s">
        <v>197</v>
      </c>
      <c r="F119">
        <v>5</v>
      </c>
      <c r="G119" t="s">
        <v>184</v>
      </c>
      <c r="H119">
        <v>411</v>
      </c>
      <c r="I119" t="s">
        <v>536</v>
      </c>
      <c r="J119" t="s">
        <v>537</v>
      </c>
      <c r="K119" t="s">
        <v>189</v>
      </c>
      <c r="L119">
        <v>1670</v>
      </c>
      <c r="M119" t="s">
        <v>538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25">
      <c r="A120">
        <v>49</v>
      </c>
      <c r="B120" t="s">
        <v>467</v>
      </c>
      <c r="C120">
        <v>2019</v>
      </c>
      <c r="D120">
        <v>1</v>
      </c>
      <c r="E120" t="s">
        <v>197</v>
      </c>
      <c r="F120">
        <v>5</v>
      </c>
      <c r="G120" t="s">
        <v>184</v>
      </c>
      <c r="H120">
        <v>410</v>
      </c>
      <c r="I120" t="s">
        <v>560</v>
      </c>
      <c r="J120">
        <v>3321</v>
      </c>
      <c r="K120" t="s">
        <v>189</v>
      </c>
      <c r="L120">
        <v>1670</v>
      </c>
      <c r="M120" t="s">
        <v>538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25">
      <c r="A121">
        <v>49</v>
      </c>
      <c r="B121" t="s">
        <v>467</v>
      </c>
      <c r="C121">
        <v>2019</v>
      </c>
      <c r="D121">
        <v>1</v>
      </c>
      <c r="E121" t="s">
        <v>197</v>
      </c>
      <c r="F121">
        <v>3</v>
      </c>
      <c r="G121" t="s">
        <v>179</v>
      </c>
      <c r="H121">
        <v>414</v>
      </c>
      <c r="I121" t="s">
        <v>552</v>
      </c>
      <c r="J121">
        <v>3421</v>
      </c>
      <c r="K121" t="s">
        <v>189</v>
      </c>
      <c r="L121">
        <v>1670</v>
      </c>
      <c r="M121" t="s">
        <v>538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25">
      <c r="A122">
        <v>49</v>
      </c>
      <c r="B122" t="s">
        <v>467</v>
      </c>
      <c r="C122">
        <v>2019</v>
      </c>
      <c r="D122">
        <v>1</v>
      </c>
      <c r="E122" t="s">
        <v>197</v>
      </c>
      <c r="F122">
        <v>3</v>
      </c>
      <c r="G122" t="s">
        <v>179</v>
      </c>
      <c r="H122">
        <v>413</v>
      </c>
      <c r="I122" t="s">
        <v>558</v>
      </c>
      <c r="J122">
        <v>3496</v>
      </c>
      <c r="K122" t="s">
        <v>189</v>
      </c>
      <c r="L122">
        <v>300</v>
      </c>
      <c r="M122" t="s">
        <v>180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25">
      <c r="A123">
        <v>49</v>
      </c>
      <c r="B123" t="s">
        <v>467</v>
      </c>
      <c r="C123">
        <v>2019</v>
      </c>
      <c r="D123">
        <v>1</v>
      </c>
      <c r="E123" t="s">
        <v>197</v>
      </c>
      <c r="F123">
        <v>5</v>
      </c>
      <c r="G123" t="s">
        <v>184</v>
      </c>
      <c r="H123">
        <v>419</v>
      </c>
      <c r="I123" t="s">
        <v>566</v>
      </c>
      <c r="J123" t="s">
        <v>567</v>
      </c>
      <c r="K123" t="s">
        <v>189</v>
      </c>
      <c r="L123">
        <v>1671</v>
      </c>
      <c r="M123" t="s">
        <v>531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25">
      <c r="A124">
        <v>49</v>
      </c>
      <c r="B124" t="s">
        <v>467</v>
      </c>
      <c r="C124">
        <v>2019</v>
      </c>
      <c r="D124">
        <v>1</v>
      </c>
      <c r="E124" t="s">
        <v>197</v>
      </c>
      <c r="F124">
        <v>5</v>
      </c>
      <c r="G124" t="s">
        <v>184</v>
      </c>
      <c r="H124">
        <v>423</v>
      </c>
      <c r="I124" t="s">
        <v>529</v>
      </c>
      <c r="J124" t="s">
        <v>530</v>
      </c>
      <c r="K124" t="s">
        <v>189</v>
      </c>
      <c r="L124">
        <v>1671</v>
      </c>
      <c r="M124" t="s">
        <v>531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25">
      <c r="A125">
        <v>49</v>
      </c>
      <c r="B125" t="s">
        <v>467</v>
      </c>
      <c r="C125">
        <v>2019</v>
      </c>
      <c r="D125">
        <v>1</v>
      </c>
      <c r="E125" t="s">
        <v>197</v>
      </c>
      <c r="F125">
        <v>3</v>
      </c>
      <c r="G125" t="s">
        <v>179</v>
      </c>
      <c r="H125">
        <v>425</v>
      </c>
      <c r="I125" t="s">
        <v>526</v>
      </c>
      <c r="J125" t="s">
        <v>527</v>
      </c>
      <c r="K125" t="s">
        <v>189</v>
      </c>
      <c r="L125">
        <v>1675</v>
      </c>
      <c r="M125" t="s">
        <v>528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25">
      <c r="A126">
        <v>49</v>
      </c>
      <c r="B126" t="s">
        <v>467</v>
      </c>
      <c r="C126">
        <v>2019</v>
      </c>
      <c r="D126">
        <v>1</v>
      </c>
      <c r="E126" t="s">
        <v>197</v>
      </c>
      <c r="F126">
        <v>3</v>
      </c>
      <c r="G126" t="s">
        <v>179</v>
      </c>
      <c r="H126">
        <v>446</v>
      </c>
      <c r="I126" t="s">
        <v>568</v>
      </c>
      <c r="J126">
        <v>8011</v>
      </c>
      <c r="K126" t="s">
        <v>189</v>
      </c>
      <c r="L126">
        <v>300</v>
      </c>
      <c r="M126" t="s">
        <v>180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25">
      <c r="A127">
        <v>49</v>
      </c>
      <c r="B127" t="s">
        <v>467</v>
      </c>
      <c r="C127">
        <v>2019</v>
      </c>
      <c r="D127">
        <v>1</v>
      </c>
      <c r="E127" t="s">
        <v>197</v>
      </c>
      <c r="F127">
        <v>3</v>
      </c>
      <c r="G127" t="s">
        <v>179</v>
      </c>
      <c r="H127">
        <v>408</v>
      </c>
      <c r="I127" t="s">
        <v>525</v>
      </c>
      <c r="J127">
        <v>2231</v>
      </c>
      <c r="K127" t="s">
        <v>189</v>
      </c>
      <c r="L127">
        <v>300</v>
      </c>
      <c r="M127" t="s">
        <v>180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25">
      <c r="A128">
        <v>49</v>
      </c>
      <c r="B128" t="s">
        <v>467</v>
      </c>
      <c r="C128">
        <v>2019</v>
      </c>
      <c r="D128">
        <v>1</v>
      </c>
      <c r="E128" t="s">
        <v>197</v>
      </c>
      <c r="F128">
        <v>3</v>
      </c>
      <c r="G128" t="s">
        <v>179</v>
      </c>
      <c r="H128">
        <v>405</v>
      </c>
      <c r="I128" t="s">
        <v>551</v>
      </c>
      <c r="J128">
        <v>2237</v>
      </c>
      <c r="K128" t="s">
        <v>189</v>
      </c>
      <c r="L128">
        <v>300</v>
      </c>
      <c r="M128" t="s">
        <v>180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25">
      <c r="A129">
        <v>49</v>
      </c>
      <c r="B129" t="s">
        <v>467</v>
      </c>
      <c r="C129">
        <v>2019</v>
      </c>
      <c r="D129">
        <v>2</v>
      </c>
      <c r="E129" t="s">
        <v>203</v>
      </c>
      <c r="F129">
        <v>1</v>
      </c>
      <c r="G129" t="s">
        <v>176</v>
      </c>
      <c r="H129">
        <v>1</v>
      </c>
      <c r="I129" t="s">
        <v>496</v>
      </c>
      <c r="J129" t="s">
        <v>497</v>
      </c>
      <c r="K129" t="s">
        <v>498</v>
      </c>
      <c r="L129">
        <v>200</v>
      </c>
      <c r="M129" t="s">
        <v>187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25">
      <c r="A130">
        <v>49</v>
      </c>
      <c r="B130" t="s">
        <v>467</v>
      </c>
      <c r="C130">
        <v>2019</v>
      </c>
      <c r="D130">
        <v>2</v>
      </c>
      <c r="E130" t="s">
        <v>203</v>
      </c>
      <c r="F130">
        <v>3</v>
      </c>
      <c r="G130" t="s">
        <v>179</v>
      </c>
      <c r="H130">
        <v>1</v>
      </c>
      <c r="I130" t="s">
        <v>496</v>
      </c>
      <c r="J130" t="s">
        <v>497</v>
      </c>
      <c r="K130" t="s">
        <v>498</v>
      </c>
      <c r="L130">
        <v>300</v>
      </c>
      <c r="M130" t="s">
        <v>180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25">
      <c r="A131">
        <v>49</v>
      </c>
      <c r="B131" t="s">
        <v>467</v>
      </c>
      <c r="C131">
        <v>2019</v>
      </c>
      <c r="D131">
        <v>2</v>
      </c>
      <c r="E131" t="s">
        <v>203</v>
      </c>
      <c r="F131">
        <v>5</v>
      </c>
      <c r="G131" t="s">
        <v>184</v>
      </c>
      <c r="H131">
        <v>5</v>
      </c>
      <c r="I131" t="s">
        <v>471</v>
      </c>
      <c r="J131" t="s">
        <v>472</v>
      </c>
      <c r="K131" t="s">
        <v>473</v>
      </c>
      <c r="L131">
        <v>460</v>
      </c>
      <c r="M131" t="s">
        <v>185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25">
      <c r="A132">
        <v>49</v>
      </c>
      <c r="B132" t="s">
        <v>467</v>
      </c>
      <c r="C132">
        <v>2019</v>
      </c>
      <c r="D132">
        <v>2</v>
      </c>
      <c r="E132" t="s">
        <v>203</v>
      </c>
      <c r="F132">
        <v>5</v>
      </c>
      <c r="G132" t="s">
        <v>184</v>
      </c>
      <c r="H132">
        <v>954</v>
      </c>
      <c r="I132" t="s">
        <v>483</v>
      </c>
      <c r="J132" t="s">
        <v>480</v>
      </c>
      <c r="K132" t="s">
        <v>481</v>
      </c>
      <c r="L132">
        <v>4552</v>
      </c>
      <c r="M132" t="s">
        <v>200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25">
      <c r="A133">
        <v>49</v>
      </c>
      <c r="B133" t="s">
        <v>467</v>
      </c>
      <c r="C133">
        <v>2019</v>
      </c>
      <c r="D133">
        <v>2</v>
      </c>
      <c r="E133" t="s">
        <v>203</v>
      </c>
      <c r="F133">
        <v>5</v>
      </c>
      <c r="G133" t="s">
        <v>184</v>
      </c>
      <c r="H133">
        <v>705</v>
      </c>
      <c r="I133" t="s">
        <v>484</v>
      </c>
      <c r="J133" t="s">
        <v>485</v>
      </c>
      <c r="K133" t="s">
        <v>486</v>
      </c>
      <c r="L133">
        <v>460</v>
      </c>
      <c r="M133" t="s">
        <v>185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25">
      <c r="A134">
        <v>49</v>
      </c>
      <c r="B134" t="s">
        <v>467</v>
      </c>
      <c r="C134">
        <v>2019</v>
      </c>
      <c r="D134">
        <v>2</v>
      </c>
      <c r="E134" t="s">
        <v>203</v>
      </c>
      <c r="F134">
        <v>5</v>
      </c>
      <c r="G134" t="s">
        <v>184</v>
      </c>
      <c r="H134">
        <v>710</v>
      </c>
      <c r="I134" t="s">
        <v>495</v>
      </c>
      <c r="J134" t="s">
        <v>485</v>
      </c>
      <c r="K134" t="s">
        <v>486</v>
      </c>
      <c r="L134">
        <v>4552</v>
      </c>
      <c r="M134" t="s">
        <v>200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25">
      <c r="A135">
        <v>49</v>
      </c>
      <c r="B135" t="s">
        <v>467</v>
      </c>
      <c r="C135">
        <v>2019</v>
      </c>
      <c r="D135">
        <v>2</v>
      </c>
      <c r="E135" t="s">
        <v>203</v>
      </c>
      <c r="F135">
        <v>3</v>
      </c>
      <c r="G135" t="s">
        <v>179</v>
      </c>
      <c r="H135">
        <v>924</v>
      </c>
      <c r="I135" t="s">
        <v>490</v>
      </c>
      <c r="J135" t="s">
        <v>491</v>
      </c>
      <c r="K135" t="s">
        <v>492</v>
      </c>
      <c r="L135">
        <v>4532</v>
      </c>
      <c r="M135" t="s">
        <v>186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25">
      <c r="A136">
        <v>49</v>
      </c>
      <c r="B136" t="s">
        <v>467</v>
      </c>
      <c r="C136">
        <v>2019</v>
      </c>
      <c r="D136">
        <v>2</v>
      </c>
      <c r="E136" t="s">
        <v>203</v>
      </c>
      <c r="F136">
        <v>6</v>
      </c>
      <c r="G136" t="s">
        <v>181</v>
      </c>
      <c r="H136">
        <v>610</v>
      </c>
      <c r="I136" t="s">
        <v>476</v>
      </c>
      <c r="J136" t="s">
        <v>477</v>
      </c>
      <c r="K136" t="s">
        <v>478</v>
      </c>
      <c r="L136">
        <v>700</v>
      </c>
      <c r="M136" t="s">
        <v>182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25">
      <c r="A137">
        <v>49</v>
      </c>
      <c r="B137" t="s">
        <v>467</v>
      </c>
      <c r="C137">
        <v>2019</v>
      </c>
      <c r="D137">
        <v>2</v>
      </c>
      <c r="E137" t="s">
        <v>203</v>
      </c>
      <c r="F137">
        <v>6</v>
      </c>
      <c r="G137" t="s">
        <v>181</v>
      </c>
      <c r="H137">
        <v>629</v>
      </c>
      <c r="I137" t="s">
        <v>516</v>
      </c>
      <c r="J137" t="s">
        <v>477</v>
      </c>
      <c r="K137" t="s">
        <v>478</v>
      </c>
      <c r="L137">
        <v>700</v>
      </c>
      <c r="M137" t="s">
        <v>182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25">
      <c r="A138">
        <v>49</v>
      </c>
      <c r="B138" t="s">
        <v>467</v>
      </c>
      <c r="C138">
        <v>2019</v>
      </c>
      <c r="D138">
        <v>2</v>
      </c>
      <c r="E138" t="s">
        <v>203</v>
      </c>
      <c r="F138">
        <v>5</v>
      </c>
      <c r="G138" t="s">
        <v>184</v>
      </c>
      <c r="H138">
        <v>616</v>
      </c>
      <c r="I138" t="s">
        <v>493</v>
      </c>
      <c r="J138" t="s">
        <v>488</v>
      </c>
      <c r="K138" t="s">
        <v>489</v>
      </c>
      <c r="L138">
        <v>4552</v>
      </c>
      <c r="M138" t="s">
        <v>200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25">
      <c r="A139">
        <v>49</v>
      </c>
      <c r="B139" t="s">
        <v>467</v>
      </c>
      <c r="C139">
        <v>2019</v>
      </c>
      <c r="D139">
        <v>2</v>
      </c>
      <c r="E139" t="s">
        <v>203</v>
      </c>
      <c r="F139">
        <v>3</v>
      </c>
      <c r="G139" t="s">
        <v>179</v>
      </c>
      <c r="H139">
        <v>950</v>
      </c>
      <c r="I139" t="s">
        <v>475</v>
      </c>
      <c r="J139" t="s">
        <v>472</v>
      </c>
      <c r="K139" t="s">
        <v>473</v>
      </c>
      <c r="L139">
        <v>4532</v>
      </c>
      <c r="M139" t="s">
        <v>186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25">
      <c r="A140">
        <v>49</v>
      </c>
      <c r="B140" t="s">
        <v>467</v>
      </c>
      <c r="C140">
        <v>2019</v>
      </c>
      <c r="D140">
        <v>2</v>
      </c>
      <c r="E140" t="s">
        <v>203</v>
      </c>
      <c r="F140">
        <v>5</v>
      </c>
      <c r="G140" t="s">
        <v>184</v>
      </c>
      <c r="H140">
        <v>950</v>
      </c>
      <c r="I140" t="s">
        <v>475</v>
      </c>
      <c r="J140" t="s">
        <v>472</v>
      </c>
      <c r="K140" t="s">
        <v>473</v>
      </c>
      <c r="L140">
        <v>4552</v>
      </c>
      <c r="M140" t="s">
        <v>200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25">
      <c r="A141">
        <v>49</v>
      </c>
      <c r="B141" t="s">
        <v>467</v>
      </c>
      <c r="C141">
        <v>2019</v>
      </c>
      <c r="D141">
        <v>2</v>
      </c>
      <c r="E141" t="s">
        <v>203</v>
      </c>
      <c r="F141">
        <v>3</v>
      </c>
      <c r="G141" t="s">
        <v>179</v>
      </c>
      <c r="H141">
        <v>54</v>
      </c>
      <c r="I141" t="s">
        <v>523</v>
      </c>
      <c r="J141" t="s">
        <v>505</v>
      </c>
      <c r="K141" t="s">
        <v>506</v>
      </c>
      <c r="L141">
        <v>300</v>
      </c>
      <c r="M141" t="s">
        <v>180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25">
      <c r="A142">
        <v>49</v>
      </c>
      <c r="B142" t="s">
        <v>467</v>
      </c>
      <c r="C142">
        <v>2019</v>
      </c>
      <c r="D142">
        <v>2</v>
      </c>
      <c r="E142" t="s">
        <v>203</v>
      </c>
      <c r="F142">
        <v>1</v>
      </c>
      <c r="G142" t="s">
        <v>176</v>
      </c>
      <c r="H142">
        <v>954</v>
      </c>
      <c r="I142" t="s">
        <v>483</v>
      </c>
      <c r="J142" t="s">
        <v>480</v>
      </c>
      <c r="K142" t="s">
        <v>481</v>
      </c>
      <c r="L142">
        <v>4512</v>
      </c>
      <c r="M142" t="s">
        <v>177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25">
      <c r="A143">
        <v>49</v>
      </c>
      <c r="B143" t="s">
        <v>467</v>
      </c>
      <c r="C143">
        <v>2019</v>
      </c>
      <c r="D143">
        <v>2</v>
      </c>
      <c r="E143" t="s">
        <v>203</v>
      </c>
      <c r="F143">
        <v>3</v>
      </c>
      <c r="G143" t="s">
        <v>179</v>
      </c>
      <c r="H143">
        <v>954</v>
      </c>
      <c r="I143" t="s">
        <v>483</v>
      </c>
      <c r="J143" t="s">
        <v>480</v>
      </c>
      <c r="K143" t="s">
        <v>481</v>
      </c>
      <c r="L143">
        <v>4532</v>
      </c>
      <c r="M143" t="s">
        <v>186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25">
      <c r="A144">
        <v>49</v>
      </c>
      <c r="B144" t="s">
        <v>467</v>
      </c>
      <c r="C144">
        <v>2019</v>
      </c>
      <c r="D144">
        <v>2</v>
      </c>
      <c r="E144" t="s">
        <v>203</v>
      </c>
      <c r="F144">
        <v>5</v>
      </c>
      <c r="G144" t="s">
        <v>184</v>
      </c>
      <c r="H144">
        <v>943</v>
      </c>
      <c r="I144" t="s">
        <v>511</v>
      </c>
      <c r="J144" t="s">
        <v>512</v>
      </c>
      <c r="K144" t="s">
        <v>513</v>
      </c>
      <c r="L144">
        <v>4552</v>
      </c>
      <c r="M144" t="s">
        <v>200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25">
      <c r="A145">
        <v>49</v>
      </c>
      <c r="B145" t="s">
        <v>467</v>
      </c>
      <c r="C145">
        <v>2019</v>
      </c>
      <c r="D145">
        <v>2</v>
      </c>
      <c r="E145" t="s">
        <v>203</v>
      </c>
      <c r="F145">
        <v>5</v>
      </c>
      <c r="G145" t="s">
        <v>184</v>
      </c>
      <c r="H145">
        <v>1</v>
      </c>
      <c r="I145" t="s">
        <v>496</v>
      </c>
      <c r="J145" t="s">
        <v>497</v>
      </c>
      <c r="K145" t="s">
        <v>498</v>
      </c>
      <c r="L145">
        <v>460</v>
      </c>
      <c r="M145" t="s">
        <v>185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25">
      <c r="A146">
        <v>49</v>
      </c>
      <c r="B146" t="s">
        <v>467</v>
      </c>
      <c r="C146">
        <v>2019</v>
      </c>
      <c r="D146">
        <v>2</v>
      </c>
      <c r="E146" t="s">
        <v>203</v>
      </c>
      <c r="F146">
        <v>3</v>
      </c>
      <c r="G146" t="s">
        <v>179</v>
      </c>
      <c r="H146">
        <v>55</v>
      </c>
      <c r="I146" t="s">
        <v>474</v>
      </c>
      <c r="J146" t="s">
        <v>472</v>
      </c>
      <c r="K146" t="s">
        <v>473</v>
      </c>
      <c r="L146">
        <v>300</v>
      </c>
      <c r="M146" t="s">
        <v>180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25">
      <c r="A147">
        <v>49</v>
      </c>
      <c r="B147" t="s">
        <v>467</v>
      </c>
      <c r="C147">
        <v>2019</v>
      </c>
      <c r="D147">
        <v>2</v>
      </c>
      <c r="E147" t="s">
        <v>203</v>
      </c>
      <c r="F147">
        <v>1</v>
      </c>
      <c r="G147" t="s">
        <v>176</v>
      </c>
      <c r="H147">
        <v>34</v>
      </c>
      <c r="I147" t="s">
        <v>510</v>
      </c>
      <c r="J147" t="s">
        <v>505</v>
      </c>
      <c r="K147" t="s">
        <v>506</v>
      </c>
      <c r="L147">
        <v>200</v>
      </c>
      <c r="M147" t="s">
        <v>187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25">
      <c r="A148">
        <v>49</v>
      </c>
      <c r="B148" t="s">
        <v>467</v>
      </c>
      <c r="C148">
        <v>2019</v>
      </c>
      <c r="D148">
        <v>2</v>
      </c>
      <c r="E148" t="s">
        <v>203</v>
      </c>
      <c r="F148">
        <v>6</v>
      </c>
      <c r="G148" t="s">
        <v>181</v>
      </c>
      <c r="H148">
        <v>34</v>
      </c>
      <c r="I148" t="s">
        <v>510</v>
      </c>
      <c r="J148" t="s">
        <v>505</v>
      </c>
      <c r="K148" t="s">
        <v>506</v>
      </c>
      <c r="L148">
        <v>700</v>
      </c>
      <c r="M148" t="s">
        <v>182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25">
      <c r="A149">
        <v>49</v>
      </c>
      <c r="B149" t="s">
        <v>467</v>
      </c>
      <c r="C149">
        <v>2019</v>
      </c>
      <c r="D149">
        <v>2</v>
      </c>
      <c r="E149" t="s">
        <v>203</v>
      </c>
      <c r="F149">
        <v>3</v>
      </c>
      <c r="G149" t="s">
        <v>179</v>
      </c>
      <c r="H149">
        <v>951</v>
      </c>
      <c r="I149" t="s">
        <v>504</v>
      </c>
      <c r="J149" t="s">
        <v>505</v>
      </c>
      <c r="K149" t="s">
        <v>506</v>
      </c>
      <c r="L149">
        <v>4532</v>
      </c>
      <c r="M149" t="s">
        <v>186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25">
      <c r="A150">
        <v>49</v>
      </c>
      <c r="B150" t="s">
        <v>467</v>
      </c>
      <c r="C150">
        <v>2019</v>
      </c>
      <c r="D150">
        <v>2</v>
      </c>
      <c r="E150" t="s">
        <v>203</v>
      </c>
      <c r="F150">
        <v>3</v>
      </c>
      <c r="G150" t="s">
        <v>179</v>
      </c>
      <c r="H150">
        <v>53</v>
      </c>
      <c r="I150" t="s">
        <v>482</v>
      </c>
      <c r="J150" t="s">
        <v>480</v>
      </c>
      <c r="K150" t="s">
        <v>481</v>
      </c>
      <c r="L150">
        <v>300</v>
      </c>
      <c r="M150" t="s">
        <v>180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25">
      <c r="A151">
        <v>49</v>
      </c>
      <c r="B151" t="s">
        <v>467</v>
      </c>
      <c r="C151">
        <v>2019</v>
      </c>
      <c r="D151">
        <v>2</v>
      </c>
      <c r="E151" t="s">
        <v>203</v>
      </c>
      <c r="F151">
        <v>5</v>
      </c>
      <c r="G151" t="s">
        <v>184</v>
      </c>
      <c r="H151">
        <v>13</v>
      </c>
      <c r="I151" t="s">
        <v>479</v>
      </c>
      <c r="J151" t="s">
        <v>480</v>
      </c>
      <c r="K151" t="s">
        <v>481</v>
      </c>
      <c r="L151">
        <v>460</v>
      </c>
      <c r="M151" t="s">
        <v>185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25">
      <c r="A152">
        <v>49</v>
      </c>
      <c r="B152" t="s">
        <v>467</v>
      </c>
      <c r="C152">
        <v>2019</v>
      </c>
      <c r="D152">
        <v>2</v>
      </c>
      <c r="E152" t="s">
        <v>203</v>
      </c>
      <c r="F152">
        <v>3</v>
      </c>
      <c r="G152" t="s">
        <v>179</v>
      </c>
      <c r="H152">
        <v>700</v>
      </c>
      <c r="I152" t="s">
        <v>494</v>
      </c>
      <c r="J152" t="s">
        <v>485</v>
      </c>
      <c r="K152" t="s">
        <v>486</v>
      </c>
      <c r="L152">
        <v>300</v>
      </c>
      <c r="M152" t="s">
        <v>180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25">
      <c r="A153">
        <v>49</v>
      </c>
      <c r="B153" t="s">
        <v>467</v>
      </c>
      <c r="C153">
        <v>2019</v>
      </c>
      <c r="D153">
        <v>2</v>
      </c>
      <c r="E153" t="s">
        <v>203</v>
      </c>
      <c r="F153">
        <v>3</v>
      </c>
      <c r="G153" t="s">
        <v>179</v>
      </c>
      <c r="H153">
        <v>605</v>
      </c>
      <c r="I153" t="s">
        <v>514</v>
      </c>
      <c r="J153" t="s">
        <v>488</v>
      </c>
      <c r="K153" t="s">
        <v>489</v>
      </c>
      <c r="L153">
        <v>300</v>
      </c>
      <c r="M153" t="s">
        <v>180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25">
      <c r="A154">
        <v>49</v>
      </c>
      <c r="B154" t="s">
        <v>467</v>
      </c>
      <c r="C154">
        <v>2019</v>
      </c>
      <c r="D154">
        <v>2</v>
      </c>
      <c r="E154" t="s">
        <v>203</v>
      </c>
      <c r="F154">
        <v>3</v>
      </c>
      <c r="G154" t="s">
        <v>179</v>
      </c>
      <c r="H154">
        <v>628</v>
      </c>
      <c r="I154" t="s">
        <v>487</v>
      </c>
      <c r="J154" t="s">
        <v>488</v>
      </c>
      <c r="K154" t="s">
        <v>489</v>
      </c>
      <c r="L154">
        <v>300</v>
      </c>
      <c r="M154" t="s">
        <v>180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25">
      <c r="A155">
        <v>49</v>
      </c>
      <c r="B155" t="s">
        <v>467</v>
      </c>
      <c r="C155">
        <v>2019</v>
      </c>
      <c r="D155">
        <v>2</v>
      </c>
      <c r="E155" t="s">
        <v>203</v>
      </c>
      <c r="F155">
        <v>1</v>
      </c>
      <c r="G155" t="s">
        <v>176</v>
      </c>
      <c r="H155">
        <v>616</v>
      </c>
      <c r="I155" t="s">
        <v>493</v>
      </c>
      <c r="J155" t="s">
        <v>488</v>
      </c>
      <c r="K155" t="s">
        <v>489</v>
      </c>
      <c r="L155">
        <v>4512</v>
      </c>
      <c r="M155" t="s">
        <v>177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25">
      <c r="A156">
        <v>49</v>
      </c>
      <c r="B156" t="s">
        <v>467</v>
      </c>
      <c r="C156">
        <v>2019</v>
      </c>
      <c r="D156">
        <v>2</v>
      </c>
      <c r="E156" t="s">
        <v>203</v>
      </c>
      <c r="F156">
        <v>10</v>
      </c>
      <c r="G156" t="s">
        <v>193</v>
      </c>
      <c r="H156">
        <v>903</v>
      </c>
      <c r="I156" t="s">
        <v>500</v>
      </c>
      <c r="J156" t="s">
        <v>497</v>
      </c>
      <c r="K156" t="s">
        <v>498</v>
      </c>
      <c r="L156">
        <v>4513</v>
      </c>
      <c r="M156" t="s">
        <v>194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25">
      <c r="A157">
        <v>49</v>
      </c>
      <c r="B157" t="s">
        <v>467</v>
      </c>
      <c r="C157">
        <v>2019</v>
      </c>
      <c r="D157">
        <v>2</v>
      </c>
      <c r="E157" t="s">
        <v>203</v>
      </c>
      <c r="F157">
        <v>1</v>
      </c>
      <c r="G157" t="s">
        <v>176</v>
      </c>
      <c r="H157">
        <v>6</v>
      </c>
      <c r="I157" t="s">
        <v>468</v>
      </c>
      <c r="J157" t="s">
        <v>469</v>
      </c>
      <c r="K157" t="s">
        <v>470</v>
      </c>
      <c r="L157">
        <v>200</v>
      </c>
      <c r="M157" t="s">
        <v>187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25">
      <c r="A158">
        <v>49</v>
      </c>
      <c r="B158" t="s">
        <v>467</v>
      </c>
      <c r="C158">
        <v>2019</v>
      </c>
      <c r="D158">
        <v>2</v>
      </c>
      <c r="E158" t="s">
        <v>203</v>
      </c>
      <c r="F158">
        <v>3</v>
      </c>
      <c r="G158" t="s">
        <v>179</v>
      </c>
      <c r="H158">
        <v>117</v>
      </c>
      <c r="I158" t="s">
        <v>524</v>
      </c>
      <c r="J158" t="s">
        <v>508</v>
      </c>
      <c r="K158" t="s">
        <v>509</v>
      </c>
      <c r="L158">
        <v>300</v>
      </c>
      <c r="M158" t="s">
        <v>180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25">
      <c r="A159">
        <v>49</v>
      </c>
      <c r="B159" t="s">
        <v>467</v>
      </c>
      <c r="C159">
        <v>2019</v>
      </c>
      <c r="D159">
        <v>2</v>
      </c>
      <c r="E159" t="s">
        <v>203</v>
      </c>
      <c r="F159">
        <v>3</v>
      </c>
      <c r="G159" t="s">
        <v>179</v>
      </c>
      <c r="H159">
        <v>122</v>
      </c>
      <c r="I159" t="s">
        <v>507</v>
      </c>
      <c r="J159" t="s">
        <v>508</v>
      </c>
      <c r="K159" t="s">
        <v>509</v>
      </c>
      <c r="L159">
        <v>300</v>
      </c>
      <c r="M159" t="s">
        <v>180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25">
      <c r="A160">
        <v>49</v>
      </c>
      <c r="B160" t="s">
        <v>467</v>
      </c>
      <c r="C160">
        <v>2019</v>
      </c>
      <c r="D160">
        <v>2</v>
      </c>
      <c r="E160" t="s">
        <v>203</v>
      </c>
      <c r="F160">
        <v>1</v>
      </c>
      <c r="G160" t="s">
        <v>176</v>
      </c>
      <c r="H160">
        <v>13</v>
      </c>
      <c r="I160" t="s">
        <v>479</v>
      </c>
      <c r="J160" t="s">
        <v>480</v>
      </c>
      <c r="K160" t="s">
        <v>481</v>
      </c>
      <c r="L160">
        <v>200</v>
      </c>
      <c r="M160" t="s">
        <v>187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25">
      <c r="A161">
        <v>49</v>
      </c>
      <c r="B161" t="s">
        <v>467</v>
      </c>
      <c r="C161">
        <v>2019</v>
      </c>
      <c r="D161">
        <v>2</v>
      </c>
      <c r="E161" t="s">
        <v>203</v>
      </c>
      <c r="F161">
        <v>3</v>
      </c>
      <c r="G161" t="s">
        <v>179</v>
      </c>
      <c r="H161">
        <v>629</v>
      </c>
      <c r="I161" t="s">
        <v>516</v>
      </c>
      <c r="J161" t="s">
        <v>477</v>
      </c>
      <c r="K161" t="s">
        <v>478</v>
      </c>
      <c r="L161">
        <v>300</v>
      </c>
      <c r="M161" t="s">
        <v>180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25">
      <c r="A162">
        <v>49</v>
      </c>
      <c r="B162" t="s">
        <v>467</v>
      </c>
      <c r="C162">
        <v>2019</v>
      </c>
      <c r="D162">
        <v>2</v>
      </c>
      <c r="E162" t="s">
        <v>203</v>
      </c>
      <c r="F162">
        <v>1</v>
      </c>
      <c r="G162" t="s">
        <v>176</v>
      </c>
      <c r="H162">
        <v>628</v>
      </c>
      <c r="I162" t="s">
        <v>487</v>
      </c>
      <c r="J162" t="s">
        <v>488</v>
      </c>
      <c r="K162" t="s">
        <v>489</v>
      </c>
      <c r="L162">
        <v>200</v>
      </c>
      <c r="M162" t="s">
        <v>187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25">
      <c r="A163">
        <v>49</v>
      </c>
      <c r="B163" t="s">
        <v>467</v>
      </c>
      <c r="C163">
        <v>2019</v>
      </c>
      <c r="D163">
        <v>2</v>
      </c>
      <c r="E163" t="s">
        <v>203</v>
      </c>
      <c r="F163">
        <v>3</v>
      </c>
      <c r="G163" t="s">
        <v>179</v>
      </c>
      <c r="H163">
        <v>616</v>
      </c>
      <c r="I163" t="s">
        <v>493</v>
      </c>
      <c r="J163" t="s">
        <v>488</v>
      </c>
      <c r="K163" t="s">
        <v>489</v>
      </c>
      <c r="L163">
        <v>4532</v>
      </c>
      <c r="M163" t="s">
        <v>186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25">
      <c r="A164">
        <v>49</v>
      </c>
      <c r="B164" t="s">
        <v>467</v>
      </c>
      <c r="C164">
        <v>2019</v>
      </c>
      <c r="D164">
        <v>2</v>
      </c>
      <c r="E164" t="s">
        <v>203</v>
      </c>
      <c r="F164">
        <v>1</v>
      </c>
      <c r="G164" t="s">
        <v>176</v>
      </c>
      <c r="H164">
        <v>5</v>
      </c>
      <c r="I164" t="s">
        <v>471</v>
      </c>
      <c r="J164" t="s">
        <v>472</v>
      </c>
      <c r="K164" t="s">
        <v>473</v>
      </c>
      <c r="L164">
        <v>200</v>
      </c>
      <c r="M164" t="s">
        <v>187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25">
      <c r="A165">
        <v>49</v>
      </c>
      <c r="B165" t="s">
        <v>467</v>
      </c>
      <c r="C165">
        <v>2019</v>
      </c>
      <c r="D165">
        <v>2</v>
      </c>
      <c r="E165" t="s">
        <v>203</v>
      </c>
      <c r="F165">
        <v>3</v>
      </c>
      <c r="G165" t="s">
        <v>179</v>
      </c>
      <c r="H165">
        <v>711</v>
      </c>
      <c r="I165" t="s">
        <v>499</v>
      </c>
      <c r="J165" t="s">
        <v>485</v>
      </c>
      <c r="K165" t="s">
        <v>486</v>
      </c>
      <c r="L165">
        <v>4532</v>
      </c>
      <c r="M165" t="s">
        <v>186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25">
      <c r="A166">
        <v>49</v>
      </c>
      <c r="B166" t="s">
        <v>467</v>
      </c>
      <c r="C166">
        <v>2019</v>
      </c>
      <c r="D166">
        <v>2</v>
      </c>
      <c r="E166" t="s">
        <v>203</v>
      </c>
      <c r="F166">
        <v>3</v>
      </c>
      <c r="G166" t="s">
        <v>179</v>
      </c>
      <c r="H166">
        <v>617</v>
      </c>
      <c r="I166" t="s">
        <v>517</v>
      </c>
      <c r="J166" t="s">
        <v>477</v>
      </c>
      <c r="K166" t="s">
        <v>478</v>
      </c>
      <c r="L166">
        <v>4532</v>
      </c>
      <c r="M166" t="s">
        <v>186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25">
      <c r="A167">
        <v>49</v>
      </c>
      <c r="B167" t="s">
        <v>467</v>
      </c>
      <c r="C167">
        <v>2019</v>
      </c>
      <c r="D167">
        <v>2</v>
      </c>
      <c r="E167" t="s">
        <v>203</v>
      </c>
      <c r="F167">
        <v>10</v>
      </c>
      <c r="G167" t="s">
        <v>193</v>
      </c>
      <c r="H167">
        <v>628</v>
      </c>
      <c r="I167" t="s">
        <v>487</v>
      </c>
      <c r="J167" t="s">
        <v>488</v>
      </c>
      <c r="K167" t="s">
        <v>489</v>
      </c>
      <c r="L167">
        <v>207</v>
      </c>
      <c r="M167" t="s">
        <v>195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25">
      <c r="A168">
        <v>49</v>
      </c>
      <c r="B168" t="s">
        <v>467</v>
      </c>
      <c r="C168">
        <v>2019</v>
      </c>
      <c r="D168">
        <v>2</v>
      </c>
      <c r="E168" t="s">
        <v>203</v>
      </c>
      <c r="F168">
        <v>6</v>
      </c>
      <c r="G168" t="s">
        <v>181</v>
      </c>
      <c r="H168">
        <v>628</v>
      </c>
      <c r="I168" t="s">
        <v>487</v>
      </c>
      <c r="J168" t="s">
        <v>488</v>
      </c>
      <c r="K168" t="s">
        <v>489</v>
      </c>
      <c r="L168">
        <v>700</v>
      </c>
      <c r="M168" t="s">
        <v>182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25">
      <c r="A169">
        <v>49</v>
      </c>
      <c r="B169" t="s">
        <v>467</v>
      </c>
      <c r="C169">
        <v>2019</v>
      </c>
      <c r="D169">
        <v>2</v>
      </c>
      <c r="E169" t="s">
        <v>203</v>
      </c>
      <c r="F169">
        <v>10</v>
      </c>
      <c r="G169" t="s">
        <v>193</v>
      </c>
      <c r="H169">
        <v>1</v>
      </c>
      <c r="I169" t="s">
        <v>496</v>
      </c>
      <c r="J169" t="s">
        <v>497</v>
      </c>
      <c r="K169" t="s">
        <v>498</v>
      </c>
      <c r="L169">
        <v>207</v>
      </c>
      <c r="M169" t="s">
        <v>195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25">
      <c r="A170">
        <v>49</v>
      </c>
      <c r="B170" t="s">
        <v>467</v>
      </c>
      <c r="C170">
        <v>2019</v>
      </c>
      <c r="D170">
        <v>2</v>
      </c>
      <c r="E170" t="s">
        <v>203</v>
      </c>
      <c r="F170">
        <v>3</v>
      </c>
      <c r="G170" t="s">
        <v>179</v>
      </c>
      <c r="H170">
        <v>903</v>
      </c>
      <c r="I170" t="s">
        <v>500</v>
      </c>
      <c r="J170" t="s">
        <v>497</v>
      </c>
      <c r="K170" t="s">
        <v>498</v>
      </c>
      <c r="L170">
        <v>4532</v>
      </c>
      <c r="M170" t="s">
        <v>186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25">
      <c r="A171">
        <v>49</v>
      </c>
      <c r="B171" t="s">
        <v>467</v>
      </c>
      <c r="C171">
        <v>2019</v>
      </c>
      <c r="D171">
        <v>2</v>
      </c>
      <c r="E171" t="s">
        <v>203</v>
      </c>
      <c r="F171">
        <v>1</v>
      </c>
      <c r="G171" t="s">
        <v>176</v>
      </c>
      <c r="H171">
        <v>905</v>
      </c>
      <c r="I171" t="s">
        <v>501</v>
      </c>
      <c r="J171" t="s">
        <v>469</v>
      </c>
      <c r="K171" t="s">
        <v>470</v>
      </c>
      <c r="L171">
        <v>4512</v>
      </c>
      <c r="M171" t="s">
        <v>177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25">
      <c r="A172">
        <v>49</v>
      </c>
      <c r="B172" t="s">
        <v>467</v>
      </c>
      <c r="C172">
        <v>2019</v>
      </c>
      <c r="D172">
        <v>2</v>
      </c>
      <c r="E172" t="s">
        <v>203</v>
      </c>
      <c r="F172">
        <v>6</v>
      </c>
      <c r="G172" t="s">
        <v>181</v>
      </c>
      <c r="H172">
        <v>605</v>
      </c>
      <c r="I172" t="s">
        <v>514</v>
      </c>
      <c r="J172" t="s">
        <v>488</v>
      </c>
      <c r="K172" t="s">
        <v>489</v>
      </c>
      <c r="L172">
        <v>700</v>
      </c>
      <c r="M172" t="s">
        <v>182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25">
      <c r="A173">
        <v>49</v>
      </c>
      <c r="B173" t="s">
        <v>467</v>
      </c>
      <c r="C173">
        <v>2019</v>
      </c>
      <c r="D173">
        <v>2</v>
      </c>
      <c r="E173" t="s">
        <v>203</v>
      </c>
      <c r="F173">
        <v>6</v>
      </c>
      <c r="G173" t="s">
        <v>181</v>
      </c>
      <c r="H173">
        <v>619</v>
      </c>
      <c r="I173" t="s">
        <v>521</v>
      </c>
      <c r="J173" t="s">
        <v>201</v>
      </c>
      <c r="K173" t="s">
        <v>189</v>
      </c>
      <c r="L173">
        <v>4562</v>
      </c>
      <c r="M173" t="s">
        <v>188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25">
      <c r="A174">
        <v>49</v>
      </c>
      <c r="B174" t="s">
        <v>467</v>
      </c>
      <c r="C174">
        <v>2019</v>
      </c>
      <c r="D174">
        <v>2</v>
      </c>
      <c r="E174" t="s">
        <v>203</v>
      </c>
      <c r="F174">
        <v>6</v>
      </c>
      <c r="G174" t="s">
        <v>181</v>
      </c>
      <c r="H174">
        <v>626</v>
      </c>
      <c r="I174" t="s">
        <v>503</v>
      </c>
      <c r="J174" t="s">
        <v>126</v>
      </c>
      <c r="K174" t="s">
        <v>189</v>
      </c>
      <c r="L174">
        <v>700</v>
      </c>
      <c r="M174" t="s">
        <v>182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25">
      <c r="A175">
        <v>49</v>
      </c>
      <c r="B175" t="s">
        <v>467</v>
      </c>
      <c r="C175">
        <v>2019</v>
      </c>
      <c r="D175">
        <v>2</v>
      </c>
      <c r="E175" t="s">
        <v>203</v>
      </c>
      <c r="F175">
        <v>10</v>
      </c>
      <c r="G175" t="s">
        <v>193</v>
      </c>
      <c r="H175">
        <v>905</v>
      </c>
      <c r="I175" t="s">
        <v>501</v>
      </c>
      <c r="J175" t="s">
        <v>469</v>
      </c>
      <c r="K175" t="s">
        <v>470</v>
      </c>
      <c r="L175">
        <v>4513</v>
      </c>
      <c r="M175" t="s">
        <v>194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25">
      <c r="A176">
        <v>49</v>
      </c>
      <c r="B176" t="s">
        <v>467</v>
      </c>
      <c r="C176">
        <v>2019</v>
      </c>
      <c r="D176">
        <v>2</v>
      </c>
      <c r="E176" t="s">
        <v>203</v>
      </c>
      <c r="F176">
        <v>3</v>
      </c>
      <c r="G176" t="s">
        <v>179</v>
      </c>
      <c r="H176">
        <v>5</v>
      </c>
      <c r="I176" t="s">
        <v>471</v>
      </c>
      <c r="J176" t="s">
        <v>472</v>
      </c>
      <c r="K176" t="s">
        <v>473</v>
      </c>
      <c r="L176">
        <v>300</v>
      </c>
      <c r="M176" t="s">
        <v>180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25">
      <c r="A177">
        <v>49</v>
      </c>
      <c r="B177" t="s">
        <v>467</v>
      </c>
      <c r="C177">
        <v>2019</v>
      </c>
      <c r="D177">
        <v>2</v>
      </c>
      <c r="E177" t="s">
        <v>203</v>
      </c>
      <c r="F177">
        <v>1</v>
      </c>
      <c r="G177" t="s">
        <v>176</v>
      </c>
      <c r="H177">
        <v>950</v>
      </c>
      <c r="I177" t="s">
        <v>475</v>
      </c>
      <c r="J177" t="s">
        <v>472</v>
      </c>
      <c r="K177" t="s">
        <v>473</v>
      </c>
      <c r="L177">
        <v>4512</v>
      </c>
      <c r="M177" t="s">
        <v>177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25">
      <c r="A178">
        <v>49</v>
      </c>
      <c r="B178" t="s">
        <v>467</v>
      </c>
      <c r="C178">
        <v>2019</v>
      </c>
      <c r="D178">
        <v>2</v>
      </c>
      <c r="E178" t="s">
        <v>203</v>
      </c>
      <c r="F178">
        <v>3</v>
      </c>
      <c r="G178" t="s">
        <v>179</v>
      </c>
      <c r="H178">
        <v>34</v>
      </c>
      <c r="I178" t="s">
        <v>510</v>
      </c>
      <c r="J178" t="s">
        <v>505</v>
      </c>
      <c r="K178" t="s">
        <v>506</v>
      </c>
      <c r="L178">
        <v>300</v>
      </c>
      <c r="M178" t="s">
        <v>180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25">
      <c r="A179">
        <v>49</v>
      </c>
      <c r="B179" t="s">
        <v>467</v>
      </c>
      <c r="C179">
        <v>2019</v>
      </c>
      <c r="D179">
        <v>2</v>
      </c>
      <c r="E179" t="s">
        <v>203</v>
      </c>
      <c r="F179">
        <v>3</v>
      </c>
      <c r="G179" t="s">
        <v>179</v>
      </c>
      <c r="H179">
        <v>13</v>
      </c>
      <c r="I179" t="s">
        <v>479</v>
      </c>
      <c r="J179" t="s">
        <v>480</v>
      </c>
      <c r="K179" t="s">
        <v>481</v>
      </c>
      <c r="L179">
        <v>300</v>
      </c>
      <c r="M179" t="s">
        <v>180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25">
      <c r="A180">
        <v>49</v>
      </c>
      <c r="B180" t="s">
        <v>467</v>
      </c>
      <c r="C180">
        <v>2019</v>
      </c>
      <c r="D180">
        <v>2</v>
      </c>
      <c r="E180" t="s">
        <v>203</v>
      </c>
      <c r="F180">
        <v>5</v>
      </c>
      <c r="G180" t="s">
        <v>184</v>
      </c>
      <c r="H180">
        <v>53</v>
      </c>
      <c r="I180" t="s">
        <v>482</v>
      </c>
      <c r="J180" t="s">
        <v>480</v>
      </c>
      <c r="K180" t="s">
        <v>481</v>
      </c>
      <c r="L180">
        <v>460</v>
      </c>
      <c r="M180" t="s">
        <v>185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25">
      <c r="A181">
        <v>49</v>
      </c>
      <c r="B181" t="s">
        <v>467</v>
      </c>
      <c r="C181">
        <v>2019</v>
      </c>
      <c r="D181">
        <v>2</v>
      </c>
      <c r="E181" t="s">
        <v>203</v>
      </c>
      <c r="F181">
        <v>3</v>
      </c>
      <c r="G181" t="s">
        <v>179</v>
      </c>
      <c r="H181">
        <v>705</v>
      </c>
      <c r="I181" t="s">
        <v>484</v>
      </c>
      <c r="J181" t="s">
        <v>485</v>
      </c>
      <c r="K181" t="s">
        <v>486</v>
      </c>
      <c r="L181">
        <v>300</v>
      </c>
      <c r="M181" t="s">
        <v>180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25">
      <c r="A182">
        <v>49</v>
      </c>
      <c r="B182" t="s">
        <v>467</v>
      </c>
      <c r="C182">
        <v>2019</v>
      </c>
      <c r="D182">
        <v>2</v>
      </c>
      <c r="E182" t="s">
        <v>203</v>
      </c>
      <c r="F182">
        <v>5</v>
      </c>
      <c r="G182" t="s">
        <v>184</v>
      </c>
      <c r="H182">
        <v>711</v>
      </c>
      <c r="I182" t="s">
        <v>499</v>
      </c>
      <c r="J182" t="s">
        <v>485</v>
      </c>
      <c r="K182" t="s">
        <v>486</v>
      </c>
      <c r="L182">
        <v>4552</v>
      </c>
      <c r="M182" t="s">
        <v>200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25">
      <c r="A183">
        <v>49</v>
      </c>
      <c r="B183" t="s">
        <v>467</v>
      </c>
      <c r="C183">
        <v>2019</v>
      </c>
      <c r="D183">
        <v>2</v>
      </c>
      <c r="E183" t="s">
        <v>203</v>
      </c>
      <c r="F183">
        <v>5</v>
      </c>
      <c r="G183" t="s">
        <v>184</v>
      </c>
      <c r="H183">
        <v>944</v>
      </c>
      <c r="I183" t="s">
        <v>518</v>
      </c>
      <c r="J183" t="s">
        <v>519</v>
      </c>
      <c r="K183" t="s">
        <v>520</v>
      </c>
      <c r="L183">
        <v>4552</v>
      </c>
      <c r="M183" t="s">
        <v>200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25">
      <c r="A184">
        <v>49</v>
      </c>
      <c r="B184" t="s">
        <v>467</v>
      </c>
      <c r="C184">
        <v>2019</v>
      </c>
      <c r="D184">
        <v>2</v>
      </c>
      <c r="E184" t="s">
        <v>203</v>
      </c>
      <c r="F184">
        <v>5</v>
      </c>
      <c r="G184" t="s">
        <v>184</v>
      </c>
      <c r="H184">
        <v>628</v>
      </c>
      <c r="I184" t="s">
        <v>487</v>
      </c>
      <c r="J184" t="s">
        <v>488</v>
      </c>
      <c r="K184" t="s">
        <v>489</v>
      </c>
      <c r="L184">
        <v>460</v>
      </c>
      <c r="M184" t="s">
        <v>185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25">
      <c r="A185">
        <v>49</v>
      </c>
      <c r="B185" t="s">
        <v>467</v>
      </c>
      <c r="C185">
        <v>2019</v>
      </c>
      <c r="D185">
        <v>2</v>
      </c>
      <c r="E185" t="s">
        <v>203</v>
      </c>
      <c r="F185">
        <v>6</v>
      </c>
      <c r="G185" t="s">
        <v>181</v>
      </c>
      <c r="H185">
        <v>616</v>
      </c>
      <c r="I185" t="s">
        <v>493</v>
      </c>
      <c r="J185" t="s">
        <v>488</v>
      </c>
      <c r="K185" t="s">
        <v>489</v>
      </c>
      <c r="L185">
        <v>4562</v>
      </c>
      <c r="M185" t="s">
        <v>188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25">
      <c r="A186">
        <v>49</v>
      </c>
      <c r="B186" t="s">
        <v>467</v>
      </c>
      <c r="C186">
        <v>2019</v>
      </c>
      <c r="D186">
        <v>2</v>
      </c>
      <c r="E186" t="s">
        <v>203</v>
      </c>
      <c r="F186">
        <v>6</v>
      </c>
      <c r="G186" t="s">
        <v>181</v>
      </c>
      <c r="H186">
        <v>631</v>
      </c>
      <c r="I186" t="s">
        <v>522</v>
      </c>
      <c r="J186" t="s">
        <v>201</v>
      </c>
      <c r="K186" t="s">
        <v>189</v>
      </c>
      <c r="L186">
        <v>700</v>
      </c>
      <c r="M186" t="s">
        <v>182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25">
      <c r="A187">
        <v>49</v>
      </c>
      <c r="B187" t="s">
        <v>467</v>
      </c>
      <c r="C187">
        <v>2019</v>
      </c>
      <c r="D187">
        <v>2</v>
      </c>
      <c r="E187" t="s">
        <v>203</v>
      </c>
      <c r="F187">
        <v>1</v>
      </c>
      <c r="G187" t="s">
        <v>176</v>
      </c>
      <c r="H187">
        <v>903</v>
      </c>
      <c r="I187" t="s">
        <v>500</v>
      </c>
      <c r="J187" t="s">
        <v>497</v>
      </c>
      <c r="K187" t="s">
        <v>498</v>
      </c>
      <c r="L187">
        <v>4512</v>
      </c>
      <c r="M187" t="s">
        <v>177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25">
      <c r="A188">
        <v>49</v>
      </c>
      <c r="B188" t="s">
        <v>467</v>
      </c>
      <c r="C188">
        <v>2019</v>
      </c>
      <c r="D188">
        <v>2</v>
      </c>
      <c r="E188" t="s">
        <v>203</v>
      </c>
      <c r="F188">
        <v>10</v>
      </c>
      <c r="G188" t="s">
        <v>193</v>
      </c>
      <c r="H188">
        <v>6</v>
      </c>
      <c r="I188" t="s">
        <v>468</v>
      </c>
      <c r="J188" t="s">
        <v>469</v>
      </c>
      <c r="K188" t="s">
        <v>470</v>
      </c>
      <c r="L188">
        <v>207</v>
      </c>
      <c r="M188" t="s">
        <v>195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25">
      <c r="A189">
        <v>49</v>
      </c>
      <c r="B189" t="s">
        <v>467</v>
      </c>
      <c r="C189">
        <v>2019</v>
      </c>
      <c r="D189">
        <v>2</v>
      </c>
      <c r="E189" t="s">
        <v>203</v>
      </c>
      <c r="F189">
        <v>3</v>
      </c>
      <c r="G189" t="s">
        <v>179</v>
      </c>
      <c r="H189">
        <v>6</v>
      </c>
      <c r="I189" t="s">
        <v>468</v>
      </c>
      <c r="J189" t="s">
        <v>469</v>
      </c>
      <c r="K189" t="s">
        <v>470</v>
      </c>
      <c r="L189">
        <v>300</v>
      </c>
      <c r="M189" t="s">
        <v>180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25">
      <c r="A190">
        <v>49</v>
      </c>
      <c r="B190" t="s">
        <v>467</v>
      </c>
      <c r="C190">
        <v>2019</v>
      </c>
      <c r="D190">
        <v>2</v>
      </c>
      <c r="E190" t="s">
        <v>203</v>
      </c>
      <c r="F190">
        <v>1</v>
      </c>
      <c r="G190" t="s">
        <v>176</v>
      </c>
      <c r="H190">
        <v>55</v>
      </c>
      <c r="I190" t="s">
        <v>474</v>
      </c>
      <c r="J190" t="s">
        <v>472</v>
      </c>
      <c r="K190" t="s">
        <v>473</v>
      </c>
      <c r="L190">
        <v>200</v>
      </c>
      <c r="M190" t="s">
        <v>187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25">
      <c r="A191">
        <v>49</v>
      </c>
      <c r="B191" t="s">
        <v>467</v>
      </c>
      <c r="C191">
        <v>2019</v>
      </c>
      <c r="D191">
        <v>2</v>
      </c>
      <c r="E191" t="s">
        <v>203</v>
      </c>
      <c r="F191">
        <v>6</v>
      </c>
      <c r="G191" t="s">
        <v>181</v>
      </c>
      <c r="H191">
        <v>951</v>
      </c>
      <c r="I191" t="s">
        <v>504</v>
      </c>
      <c r="J191" t="s">
        <v>505</v>
      </c>
      <c r="K191" t="s">
        <v>506</v>
      </c>
      <c r="L191">
        <v>4562</v>
      </c>
      <c r="M191" t="s">
        <v>188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25">
      <c r="A192">
        <v>49</v>
      </c>
      <c r="B192" t="s">
        <v>467</v>
      </c>
      <c r="C192">
        <v>2019</v>
      </c>
      <c r="D192">
        <v>2</v>
      </c>
      <c r="E192" t="s">
        <v>203</v>
      </c>
      <c r="F192">
        <v>5</v>
      </c>
      <c r="G192" t="s">
        <v>184</v>
      </c>
      <c r="H192">
        <v>700</v>
      </c>
      <c r="I192" t="s">
        <v>494</v>
      </c>
      <c r="J192" t="s">
        <v>485</v>
      </c>
      <c r="K192" t="s">
        <v>486</v>
      </c>
      <c r="L192">
        <v>460</v>
      </c>
      <c r="M192" t="s">
        <v>185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25">
      <c r="A193">
        <v>49</v>
      </c>
      <c r="B193" t="s">
        <v>467</v>
      </c>
      <c r="C193">
        <v>2019</v>
      </c>
      <c r="D193">
        <v>2</v>
      </c>
      <c r="E193" t="s">
        <v>203</v>
      </c>
      <c r="F193">
        <v>3</v>
      </c>
      <c r="G193" t="s">
        <v>179</v>
      </c>
      <c r="H193">
        <v>710</v>
      </c>
      <c r="I193" t="s">
        <v>495</v>
      </c>
      <c r="J193" t="s">
        <v>485</v>
      </c>
      <c r="K193" t="s">
        <v>486</v>
      </c>
      <c r="L193">
        <v>4532</v>
      </c>
      <c r="M193" t="s">
        <v>186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25">
      <c r="A194">
        <v>49</v>
      </c>
      <c r="B194" t="s">
        <v>467</v>
      </c>
      <c r="C194">
        <v>2019</v>
      </c>
      <c r="D194">
        <v>2</v>
      </c>
      <c r="E194" t="s">
        <v>203</v>
      </c>
      <c r="F194">
        <v>6</v>
      </c>
      <c r="G194" t="s">
        <v>181</v>
      </c>
      <c r="H194">
        <v>617</v>
      </c>
      <c r="I194" t="s">
        <v>517</v>
      </c>
      <c r="J194" t="s">
        <v>477</v>
      </c>
      <c r="K194" t="s">
        <v>478</v>
      </c>
      <c r="L194">
        <v>4562</v>
      </c>
      <c r="M194" t="s">
        <v>188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25">
      <c r="A195">
        <v>49</v>
      </c>
      <c r="B195" t="s">
        <v>467</v>
      </c>
      <c r="C195">
        <v>2019</v>
      </c>
      <c r="D195">
        <v>2</v>
      </c>
      <c r="E195" t="s">
        <v>203</v>
      </c>
      <c r="F195">
        <v>3</v>
      </c>
      <c r="G195" t="s">
        <v>179</v>
      </c>
      <c r="H195">
        <v>431</v>
      </c>
      <c r="I195" t="s">
        <v>561</v>
      </c>
      <c r="J195" t="s">
        <v>562</v>
      </c>
      <c r="K195" t="s">
        <v>189</v>
      </c>
      <c r="L195">
        <v>1673</v>
      </c>
      <c r="M195" t="s">
        <v>563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25">
      <c r="A196">
        <v>49</v>
      </c>
      <c r="B196" t="s">
        <v>467</v>
      </c>
      <c r="C196">
        <v>2019</v>
      </c>
      <c r="D196">
        <v>2</v>
      </c>
      <c r="E196" t="s">
        <v>203</v>
      </c>
      <c r="F196">
        <v>3</v>
      </c>
      <c r="G196" t="s">
        <v>179</v>
      </c>
      <c r="H196">
        <v>439</v>
      </c>
      <c r="I196" t="s">
        <v>534</v>
      </c>
      <c r="J196" t="s">
        <v>535</v>
      </c>
      <c r="K196" t="s">
        <v>189</v>
      </c>
      <c r="L196">
        <v>300</v>
      </c>
      <c r="M196" t="s">
        <v>180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25">
      <c r="A197">
        <v>49</v>
      </c>
      <c r="B197" t="s">
        <v>467</v>
      </c>
      <c r="C197">
        <v>2019</v>
      </c>
      <c r="D197">
        <v>2</v>
      </c>
      <c r="E197" t="s">
        <v>203</v>
      </c>
      <c r="F197">
        <v>3</v>
      </c>
      <c r="G197" t="s">
        <v>179</v>
      </c>
      <c r="H197">
        <v>407</v>
      </c>
      <c r="I197" t="s">
        <v>543</v>
      </c>
      <c r="J197" t="s">
        <v>544</v>
      </c>
      <c r="K197" t="s">
        <v>189</v>
      </c>
      <c r="L197">
        <v>1670</v>
      </c>
      <c r="M197" t="s">
        <v>538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25">
      <c r="A198">
        <v>49</v>
      </c>
      <c r="B198" t="s">
        <v>467</v>
      </c>
      <c r="C198">
        <v>2019</v>
      </c>
      <c r="D198">
        <v>2</v>
      </c>
      <c r="E198" t="s">
        <v>203</v>
      </c>
      <c r="F198">
        <v>5</v>
      </c>
      <c r="G198" t="s">
        <v>184</v>
      </c>
      <c r="H198">
        <v>419</v>
      </c>
      <c r="I198" t="s">
        <v>566</v>
      </c>
      <c r="J198" t="s">
        <v>567</v>
      </c>
      <c r="K198" t="s">
        <v>189</v>
      </c>
      <c r="L198">
        <v>1671</v>
      </c>
      <c r="M198" t="s">
        <v>531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25">
      <c r="A199">
        <v>49</v>
      </c>
      <c r="B199" t="s">
        <v>467</v>
      </c>
      <c r="C199">
        <v>2019</v>
      </c>
      <c r="D199">
        <v>2</v>
      </c>
      <c r="E199" t="s">
        <v>203</v>
      </c>
      <c r="F199">
        <v>5</v>
      </c>
      <c r="G199" t="s">
        <v>184</v>
      </c>
      <c r="H199">
        <v>422</v>
      </c>
      <c r="I199" t="s">
        <v>547</v>
      </c>
      <c r="J199">
        <v>2421</v>
      </c>
      <c r="K199" t="s">
        <v>189</v>
      </c>
      <c r="L199">
        <v>1671</v>
      </c>
      <c r="M199" t="s">
        <v>531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25">
      <c r="A200">
        <v>49</v>
      </c>
      <c r="B200" t="s">
        <v>467</v>
      </c>
      <c r="C200">
        <v>2019</v>
      </c>
      <c r="D200">
        <v>2</v>
      </c>
      <c r="E200" t="s">
        <v>203</v>
      </c>
      <c r="F200">
        <v>5</v>
      </c>
      <c r="G200" t="s">
        <v>184</v>
      </c>
      <c r="H200">
        <v>411</v>
      </c>
      <c r="I200" t="s">
        <v>536</v>
      </c>
      <c r="J200" t="s">
        <v>537</v>
      </c>
      <c r="K200" t="s">
        <v>189</v>
      </c>
      <c r="L200">
        <v>1670</v>
      </c>
      <c r="M200" t="s">
        <v>538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25">
      <c r="A201">
        <v>49</v>
      </c>
      <c r="B201" t="s">
        <v>467</v>
      </c>
      <c r="C201">
        <v>2019</v>
      </c>
      <c r="D201">
        <v>2</v>
      </c>
      <c r="E201" t="s">
        <v>203</v>
      </c>
      <c r="F201">
        <v>3</v>
      </c>
      <c r="G201" t="s">
        <v>179</v>
      </c>
      <c r="H201">
        <v>410</v>
      </c>
      <c r="I201" t="s">
        <v>560</v>
      </c>
      <c r="J201">
        <v>3321</v>
      </c>
      <c r="K201" t="s">
        <v>189</v>
      </c>
      <c r="L201">
        <v>1670</v>
      </c>
      <c r="M201" t="s">
        <v>538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25">
      <c r="A202">
        <v>49</v>
      </c>
      <c r="B202" t="s">
        <v>467</v>
      </c>
      <c r="C202">
        <v>2019</v>
      </c>
      <c r="D202">
        <v>2</v>
      </c>
      <c r="E202" t="s">
        <v>203</v>
      </c>
      <c r="F202">
        <v>5</v>
      </c>
      <c r="G202" t="s">
        <v>184</v>
      </c>
      <c r="H202">
        <v>410</v>
      </c>
      <c r="I202" t="s">
        <v>560</v>
      </c>
      <c r="J202">
        <v>3321</v>
      </c>
      <c r="K202" t="s">
        <v>189</v>
      </c>
      <c r="L202">
        <v>1670</v>
      </c>
      <c r="M202" t="s">
        <v>538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25">
      <c r="A203">
        <v>49</v>
      </c>
      <c r="B203" t="s">
        <v>467</v>
      </c>
      <c r="C203">
        <v>2019</v>
      </c>
      <c r="D203">
        <v>2</v>
      </c>
      <c r="E203" t="s">
        <v>203</v>
      </c>
      <c r="F203">
        <v>3</v>
      </c>
      <c r="G203" t="s">
        <v>179</v>
      </c>
      <c r="H203">
        <v>432</v>
      </c>
      <c r="I203" t="s">
        <v>554</v>
      </c>
      <c r="J203" t="s">
        <v>555</v>
      </c>
      <c r="K203" t="s">
        <v>189</v>
      </c>
      <c r="L203">
        <v>1674</v>
      </c>
      <c r="M203" t="s">
        <v>556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25">
      <c r="A204">
        <v>49</v>
      </c>
      <c r="B204" t="s">
        <v>467</v>
      </c>
      <c r="C204">
        <v>2019</v>
      </c>
      <c r="D204">
        <v>2</v>
      </c>
      <c r="E204" t="s">
        <v>203</v>
      </c>
      <c r="F204">
        <v>1</v>
      </c>
      <c r="G204" t="s">
        <v>176</v>
      </c>
      <c r="H204">
        <v>401</v>
      </c>
      <c r="I204" t="s">
        <v>572</v>
      </c>
      <c r="J204">
        <v>1012</v>
      </c>
      <c r="K204" t="s">
        <v>189</v>
      </c>
      <c r="L204">
        <v>200</v>
      </c>
      <c r="M204" t="s">
        <v>187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25">
      <c r="A205">
        <v>49</v>
      </c>
      <c r="B205" t="s">
        <v>467</v>
      </c>
      <c r="C205">
        <v>2019</v>
      </c>
      <c r="D205">
        <v>2</v>
      </c>
      <c r="E205" t="s">
        <v>203</v>
      </c>
      <c r="F205">
        <v>10</v>
      </c>
      <c r="G205" t="s">
        <v>193</v>
      </c>
      <c r="H205">
        <v>402</v>
      </c>
      <c r="I205" t="s">
        <v>533</v>
      </c>
      <c r="J205">
        <v>1301</v>
      </c>
      <c r="K205" t="s">
        <v>189</v>
      </c>
      <c r="L205">
        <v>207</v>
      </c>
      <c r="M205" t="s">
        <v>195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25">
      <c r="A206">
        <v>49</v>
      </c>
      <c r="B206" t="s">
        <v>467</v>
      </c>
      <c r="C206">
        <v>2019</v>
      </c>
      <c r="D206">
        <v>2</v>
      </c>
      <c r="E206" t="s">
        <v>203</v>
      </c>
      <c r="F206">
        <v>5</v>
      </c>
      <c r="G206" t="s">
        <v>184</v>
      </c>
      <c r="H206">
        <v>409</v>
      </c>
      <c r="I206" t="s">
        <v>564</v>
      </c>
      <c r="J206">
        <v>3367</v>
      </c>
      <c r="K206" t="s">
        <v>189</v>
      </c>
      <c r="L206">
        <v>400</v>
      </c>
      <c r="M206" t="s">
        <v>184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25">
      <c r="A207">
        <v>49</v>
      </c>
      <c r="B207" t="s">
        <v>467</v>
      </c>
      <c r="C207">
        <v>2019</v>
      </c>
      <c r="D207">
        <v>2</v>
      </c>
      <c r="E207" t="s">
        <v>203</v>
      </c>
      <c r="F207">
        <v>3</v>
      </c>
      <c r="G207" t="s">
        <v>179</v>
      </c>
      <c r="H207">
        <v>414</v>
      </c>
      <c r="I207" t="s">
        <v>552</v>
      </c>
      <c r="J207">
        <v>3421</v>
      </c>
      <c r="K207" t="s">
        <v>189</v>
      </c>
      <c r="L207">
        <v>1670</v>
      </c>
      <c r="M207" t="s">
        <v>538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25">
      <c r="A208">
        <v>49</v>
      </c>
      <c r="B208" t="s">
        <v>467</v>
      </c>
      <c r="C208">
        <v>2019</v>
      </c>
      <c r="D208">
        <v>2</v>
      </c>
      <c r="E208" t="s">
        <v>203</v>
      </c>
      <c r="F208">
        <v>3</v>
      </c>
      <c r="G208" t="s">
        <v>179</v>
      </c>
      <c r="H208">
        <v>440</v>
      </c>
      <c r="I208" t="s">
        <v>569</v>
      </c>
      <c r="J208" t="s">
        <v>570</v>
      </c>
      <c r="K208" t="s">
        <v>189</v>
      </c>
      <c r="L208">
        <v>1672</v>
      </c>
      <c r="M208" t="s">
        <v>571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25">
      <c r="A209">
        <v>49</v>
      </c>
      <c r="B209" t="s">
        <v>467</v>
      </c>
      <c r="C209">
        <v>2019</v>
      </c>
      <c r="D209">
        <v>2</v>
      </c>
      <c r="E209" t="s">
        <v>203</v>
      </c>
      <c r="F209">
        <v>3</v>
      </c>
      <c r="G209" t="s">
        <v>179</v>
      </c>
      <c r="H209">
        <v>441</v>
      </c>
      <c r="I209" t="s">
        <v>573</v>
      </c>
      <c r="J209" t="s">
        <v>574</v>
      </c>
      <c r="K209" t="s">
        <v>189</v>
      </c>
      <c r="L209">
        <v>300</v>
      </c>
      <c r="M209" t="s">
        <v>180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25">
      <c r="A210">
        <v>49</v>
      </c>
      <c r="B210" t="s">
        <v>467</v>
      </c>
      <c r="C210">
        <v>2019</v>
      </c>
      <c r="D210">
        <v>2</v>
      </c>
      <c r="E210" t="s">
        <v>203</v>
      </c>
      <c r="F210">
        <v>3</v>
      </c>
      <c r="G210" t="s">
        <v>179</v>
      </c>
      <c r="H210">
        <v>419</v>
      </c>
      <c r="I210" t="s">
        <v>566</v>
      </c>
      <c r="J210" t="s">
        <v>567</v>
      </c>
      <c r="K210" t="s">
        <v>189</v>
      </c>
      <c r="L210">
        <v>1671</v>
      </c>
      <c r="M210" t="s">
        <v>531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25">
      <c r="A211">
        <v>49</v>
      </c>
      <c r="B211" t="s">
        <v>467</v>
      </c>
      <c r="C211">
        <v>2019</v>
      </c>
      <c r="D211">
        <v>2</v>
      </c>
      <c r="E211" t="s">
        <v>203</v>
      </c>
      <c r="F211">
        <v>5</v>
      </c>
      <c r="G211" t="s">
        <v>184</v>
      </c>
      <c r="H211">
        <v>417</v>
      </c>
      <c r="I211" t="s">
        <v>546</v>
      </c>
      <c r="J211">
        <v>2367</v>
      </c>
      <c r="K211" t="s">
        <v>189</v>
      </c>
      <c r="L211">
        <v>400</v>
      </c>
      <c r="M211" t="s">
        <v>184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25">
      <c r="A212">
        <v>49</v>
      </c>
      <c r="B212" t="s">
        <v>467</v>
      </c>
      <c r="C212">
        <v>2019</v>
      </c>
      <c r="D212">
        <v>2</v>
      </c>
      <c r="E212" t="s">
        <v>203</v>
      </c>
      <c r="F212">
        <v>5</v>
      </c>
      <c r="G212" t="s">
        <v>184</v>
      </c>
      <c r="H212">
        <v>421</v>
      </c>
      <c r="I212" t="s">
        <v>532</v>
      </c>
      <c r="J212">
        <v>2496</v>
      </c>
      <c r="K212" t="s">
        <v>189</v>
      </c>
      <c r="L212">
        <v>400</v>
      </c>
      <c r="M212" t="s">
        <v>184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25">
      <c r="A213">
        <v>49</v>
      </c>
      <c r="B213" t="s">
        <v>467</v>
      </c>
      <c r="C213">
        <v>2019</v>
      </c>
      <c r="D213">
        <v>2</v>
      </c>
      <c r="E213" t="s">
        <v>203</v>
      </c>
      <c r="F213">
        <v>5</v>
      </c>
      <c r="G213" t="s">
        <v>184</v>
      </c>
      <c r="H213">
        <v>415</v>
      </c>
      <c r="I213" t="s">
        <v>548</v>
      </c>
      <c r="J213" t="s">
        <v>549</v>
      </c>
      <c r="K213" t="s">
        <v>189</v>
      </c>
      <c r="L213">
        <v>1670</v>
      </c>
      <c r="M213" t="s">
        <v>538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25">
      <c r="A214">
        <v>49</v>
      </c>
      <c r="B214" t="s">
        <v>467</v>
      </c>
      <c r="C214">
        <v>2019</v>
      </c>
      <c r="D214">
        <v>2</v>
      </c>
      <c r="E214" t="s">
        <v>203</v>
      </c>
      <c r="F214">
        <v>3</v>
      </c>
      <c r="G214" t="s">
        <v>179</v>
      </c>
      <c r="H214">
        <v>442</v>
      </c>
      <c r="I214" t="s">
        <v>578</v>
      </c>
      <c r="J214" t="s">
        <v>579</v>
      </c>
      <c r="K214" t="s">
        <v>189</v>
      </c>
      <c r="L214">
        <v>1672</v>
      </c>
      <c r="M214" t="s">
        <v>571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25">
      <c r="A215">
        <v>49</v>
      </c>
      <c r="B215" t="s">
        <v>467</v>
      </c>
      <c r="C215">
        <v>2019</v>
      </c>
      <c r="D215">
        <v>2</v>
      </c>
      <c r="E215" t="s">
        <v>203</v>
      </c>
      <c r="F215">
        <v>5</v>
      </c>
      <c r="G215" t="s">
        <v>184</v>
      </c>
      <c r="H215">
        <v>407</v>
      </c>
      <c r="I215" t="s">
        <v>543</v>
      </c>
      <c r="J215" t="s">
        <v>544</v>
      </c>
      <c r="K215" t="s">
        <v>189</v>
      </c>
      <c r="L215">
        <v>1670</v>
      </c>
      <c r="M215" t="s">
        <v>538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25">
      <c r="A216">
        <v>49</v>
      </c>
      <c r="B216" t="s">
        <v>467</v>
      </c>
      <c r="C216">
        <v>2019</v>
      </c>
      <c r="D216">
        <v>2</v>
      </c>
      <c r="E216" t="s">
        <v>203</v>
      </c>
      <c r="F216">
        <v>5</v>
      </c>
      <c r="G216" t="s">
        <v>184</v>
      </c>
      <c r="H216">
        <v>405</v>
      </c>
      <c r="I216" t="s">
        <v>551</v>
      </c>
      <c r="J216">
        <v>2237</v>
      </c>
      <c r="K216" t="s">
        <v>189</v>
      </c>
      <c r="L216">
        <v>400</v>
      </c>
      <c r="M216" t="s">
        <v>184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25">
      <c r="A217">
        <v>49</v>
      </c>
      <c r="B217" t="s">
        <v>467</v>
      </c>
      <c r="C217">
        <v>2019</v>
      </c>
      <c r="D217">
        <v>2</v>
      </c>
      <c r="E217" t="s">
        <v>203</v>
      </c>
      <c r="F217">
        <v>3</v>
      </c>
      <c r="G217" t="s">
        <v>179</v>
      </c>
      <c r="H217">
        <v>423</v>
      </c>
      <c r="I217" t="s">
        <v>529</v>
      </c>
      <c r="J217" t="s">
        <v>530</v>
      </c>
      <c r="K217" t="s">
        <v>189</v>
      </c>
      <c r="L217">
        <v>1671</v>
      </c>
      <c r="M217" t="s">
        <v>531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25">
      <c r="A218">
        <v>49</v>
      </c>
      <c r="B218" t="s">
        <v>467</v>
      </c>
      <c r="C218">
        <v>2019</v>
      </c>
      <c r="D218">
        <v>2</v>
      </c>
      <c r="E218" t="s">
        <v>203</v>
      </c>
      <c r="F218">
        <v>5</v>
      </c>
      <c r="G218" t="s">
        <v>184</v>
      </c>
      <c r="H218">
        <v>424</v>
      </c>
      <c r="I218" t="s">
        <v>565</v>
      </c>
      <c r="J218">
        <v>2431</v>
      </c>
      <c r="K218" t="s">
        <v>189</v>
      </c>
      <c r="L218">
        <v>400</v>
      </c>
      <c r="M218" t="s">
        <v>184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25">
      <c r="A219">
        <v>49</v>
      </c>
      <c r="B219" t="s">
        <v>467</v>
      </c>
      <c r="C219">
        <v>2019</v>
      </c>
      <c r="D219">
        <v>2</v>
      </c>
      <c r="E219" t="s">
        <v>203</v>
      </c>
      <c r="F219">
        <v>3</v>
      </c>
      <c r="G219" t="s">
        <v>179</v>
      </c>
      <c r="H219">
        <v>412</v>
      </c>
      <c r="I219" t="s">
        <v>580</v>
      </c>
      <c r="J219">
        <v>3331</v>
      </c>
      <c r="K219" t="s">
        <v>189</v>
      </c>
      <c r="L219">
        <v>300</v>
      </c>
      <c r="M219" t="s">
        <v>180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25">
      <c r="A220">
        <v>49</v>
      </c>
      <c r="B220" t="s">
        <v>467</v>
      </c>
      <c r="C220">
        <v>2019</v>
      </c>
      <c r="D220">
        <v>2</v>
      </c>
      <c r="E220" t="s">
        <v>203</v>
      </c>
      <c r="F220">
        <v>5</v>
      </c>
      <c r="G220" t="s">
        <v>184</v>
      </c>
      <c r="H220">
        <v>414</v>
      </c>
      <c r="I220" t="s">
        <v>552</v>
      </c>
      <c r="J220">
        <v>3421</v>
      </c>
      <c r="K220" t="s">
        <v>189</v>
      </c>
      <c r="L220">
        <v>1670</v>
      </c>
      <c r="M220" t="s">
        <v>538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25">
      <c r="A221">
        <v>49</v>
      </c>
      <c r="B221" t="s">
        <v>467</v>
      </c>
      <c r="C221">
        <v>2019</v>
      </c>
      <c r="D221">
        <v>2</v>
      </c>
      <c r="E221" t="s">
        <v>203</v>
      </c>
      <c r="F221">
        <v>5</v>
      </c>
      <c r="G221" t="s">
        <v>184</v>
      </c>
      <c r="H221">
        <v>425</v>
      </c>
      <c r="I221" t="s">
        <v>526</v>
      </c>
      <c r="J221" t="s">
        <v>527</v>
      </c>
      <c r="K221" t="s">
        <v>189</v>
      </c>
      <c r="L221">
        <v>1675</v>
      </c>
      <c r="M221" t="s">
        <v>528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25">
      <c r="A222">
        <v>49</v>
      </c>
      <c r="B222" t="s">
        <v>467</v>
      </c>
      <c r="C222">
        <v>2019</v>
      </c>
      <c r="D222">
        <v>2</v>
      </c>
      <c r="E222" t="s">
        <v>203</v>
      </c>
      <c r="F222">
        <v>3</v>
      </c>
      <c r="G222" t="s">
        <v>179</v>
      </c>
      <c r="H222">
        <v>446</v>
      </c>
      <c r="I222" t="s">
        <v>568</v>
      </c>
      <c r="J222">
        <v>8011</v>
      </c>
      <c r="K222" t="s">
        <v>189</v>
      </c>
      <c r="L222">
        <v>300</v>
      </c>
      <c r="M222" t="s">
        <v>180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25">
      <c r="A223">
        <v>49</v>
      </c>
      <c r="B223" t="s">
        <v>467</v>
      </c>
      <c r="C223">
        <v>2019</v>
      </c>
      <c r="D223">
        <v>2</v>
      </c>
      <c r="E223" t="s">
        <v>203</v>
      </c>
      <c r="F223">
        <v>10</v>
      </c>
      <c r="G223" t="s">
        <v>193</v>
      </c>
      <c r="H223">
        <v>401</v>
      </c>
      <c r="I223" t="s">
        <v>572</v>
      </c>
      <c r="J223">
        <v>1012</v>
      </c>
      <c r="K223" t="s">
        <v>189</v>
      </c>
      <c r="L223">
        <v>200</v>
      </c>
      <c r="M223" t="s">
        <v>187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25">
      <c r="A224">
        <v>49</v>
      </c>
      <c r="B224" t="s">
        <v>467</v>
      </c>
      <c r="C224">
        <v>2019</v>
      </c>
      <c r="D224">
        <v>2</v>
      </c>
      <c r="E224" t="s">
        <v>203</v>
      </c>
      <c r="F224">
        <v>10</v>
      </c>
      <c r="G224" t="s">
        <v>193</v>
      </c>
      <c r="H224">
        <v>400</v>
      </c>
      <c r="I224" t="s">
        <v>557</v>
      </c>
      <c r="J224">
        <v>1247</v>
      </c>
      <c r="K224" t="s">
        <v>189</v>
      </c>
      <c r="L224">
        <v>207</v>
      </c>
      <c r="M224" t="s">
        <v>195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25">
      <c r="A225">
        <v>49</v>
      </c>
      <c r="B225" t="s">
        <v>467</v>
      </c>
      <c r="C225">
        <v>2019</v>
      </c>
      <c r="D225">
        <v>2</v>
      </c>
      <c r="E225" t="s">
        <v>203</v>
      </c>
      <c r="F225">
        <v>5</v>
      </c>
      <c r="G225" t="s">
        <v>184</v>
      </c>
      <c r="H225">
        <v>404</v>
      </c>
      <c r="I225" t="s">
        <v>553</v>
      </c>
      <c r="J225">
        <v>2107</v>
      </c>
      <c r="K225" t="s">
        <v>189</v>
      </c>
      <c r="L225">
        <v>400</v>
      </c>
      <c r="M225" t="s">
        <v>184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25">
      <c r="A226">
        <v>49</v>
      </c>
      <c r="B226" t="s">
        <v>467</v>
      </c>
      <c r="C226">
        <v>2019</v>
      </c>
      <c r="D226">
        <v>2</v>
      </c>
      <c r="E226" t="s">
        <v>203</v>
      </c>
      <c r="F226">
        <v>5</v>
      </c>
      <c r="G226" t="s">
        <v>184</v>
      </c>
      <c r="H226">
        <v>443</v>
      </c>
      <c r="I226" t="s">
        <v>541</v>
      </c>
      <c r="J226">
        <v>2121</v>
      </c>
      <c r="K226" t="s">
        <v>189</v>
      </c>
      <c r="L226">
        <v>1670</v>
      </c>
      <c r="M226" t="s">
        <v>538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25">
      <c r="A227">
        <v>49</v>
      </c>
      <c r="B227" t="s">
        <v>467</v>
      </c>
      <c r="C227">
        <v>2019</v>
      </c>
      <c r="D227">
        <v>2</v>
      </c>
      <c r="E227" t="s">
        <v>203</v>
      </c>
      <c r="F227">
        <v>3</v>
      </c>
      <c r="G227" t="s">
        <v>179</v>
      </c>
      <c r="H227">
        <v>405</v>
      </c>
      <c r="I227" t="s">
        <v>551</v>
      </c>
      <c r="J227">
        <v>2237</v>
      </c>
      <c r="K227" t="s">
        <v>189</v>
      </c>
      <c r="L227">
        <v>300</v>
      </c>
      <c r="M227" t="s">
        <v>180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25">
      <c r="A228">
        <v>49</v>
      </c>
      <c r="B228" t="s">
        <v>467</v>
      </c>
      <c r="C228">
        <v>2019</v>
      </c>
      <c r="D228">
        <v>2</v>
      </c>
      <c r="E228" t="s">
        <v>203</v>
      </c>
      <c r="F228">
        <v>5</v>
      </c>
      <c r="G228" t="s">
        <v>184</v>
      </c>
      <c r="H228">
        <v>420</v>
      </c>
      <c r="I228" t="s">
        <v>545</v>
      </c>
      <c r="J228">
        <v>2331</v>
      </c>
      <c r="K228" t="s">
        <v>189</v>
      </c>
      <c r="L228">
        <v>400</v>
      </c>
      <c r="M228" t="s">
        <v>184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25">
      <c r="A229">
        <v>49</v>
      </c>
      <c r="B229" t="s">
        <v>467</v>
      </c>
      <c r="C229">
        <v>2019</v>
      </c>
      <c r="D229">
        <v>2</v>
      </c>
      <c r="E229" t="s">
        <v>203</v>
      </c>
      <c r="F229">
        <v>5</v>
      </c>
      <c r="G229" t="s">
        <v>184</v>
      </c>
      <c r="H229">
        <v>423</v>
      </c>
      <c r="I229" t="s">
        <v>529</v>
      </c>
      <c r="J229" t="s">
        <v>530</v>
      </c>
      <c r="K229" t="s">
        <v>189</v>
      </c>
      <c r="L229">
        <v>1671</v>
      </c>
      <c r="M229" t="s">
        <v>531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25">
      <c r="A230">
        <v>49</v>
      </c>
      <c r="B230" t="s">
        <v>467</v>
      </c>
      <c r="C230">
        <v>2019</v>
      </c>
      <c r="D230">
        <v>2</v>
      </c>
      <c r="E230" t="s">
        <v>203</v>
      </c>
      <c r="F230">
        <v>3</v>
      </c>
      <c r="G230" t="s">
        <v>179</v>
      </c>
      <c r="H230">
        <v>422</v>
      </c>
      <c r="I230" t="s">
        <v>547</v>
      </c>
      <c r="J230">
        <v>2421</v>
      </c>
      <c r="K230" t="s">
        <v>189</v>
      </c>
      <c r="L230">
        <v>1671</v>
      </c>
      <c r="M230" t="s">
        <v>531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25">
      <c r="A231">
        <v>49</v>
      </c>
      <c r="B231" t="s">
        <v>467</v>
      </c>
      <c r="C231">
        <v>2019</v>
      </c>
      <c r="D231">
        <v>2</v>
      </c>
      <c r="E231" t="s">
        <v>203</v>
      </c>
      <c r="F231">
        <v>3</v>
      </c>
      <c r="G231" t="s">
        <v>179</v>
      </c>
      <c r="H231">
        <v>409</v>
      </c>
      <c r="I231" t="s">
        <v>564</v>
      </c>
      <c r="J231">
        <v>3367</v>
      </c>
      <c r="K231" t="s">
        <v>189</v>
      </c>
      <c r="L231">
        <v>300</v>
      </c>
      <c r="M231" t="s">
        <v>180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25">
      <c r="A232">
        <v>49</v>
      </c>
      <c r="B232" t="s">
        <v>467</v>
      </c>
      <c r="C232">
        <v>2019</v>
      </c>
      <c r="D232">
        <v>2</v>
      </c>
      <c r="E232" t="s">
        <v>203</v>
      </c>
      <c r="F232">
        <v>3</v>
      </c>
      <c r="G232" t="s">
        <v>179</v>
      </c>
      <c r="H232">
        <v>425</v>
      </c>
      <c r="I232" t="s">
        <v>526</v>
      </c>
      <c r="J232" t="s">
        <v>527</v>
      </c>
      <c r="K232" t="s">
        <v>189</v>
      </c>
      <c r="L232">
        <v>1675</v>
      </c>
      <c r="M232" t="s">
        <v>528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25">
      <c r="A233">
        <v>49</v>
      </c>
      <c r="B233" t="s">
        <v>467</v>
      </c>
      <c r="C233">
        <v>2019</v>
      </c>
      <c r="D233">
        <v>2</v>
      </c>
      <c r="E233" t="s">
        <v>203</v>
      </c>
      <c r="F233">
        <v>3</v>
      </c>
      <c r="G233" t="s">
        <v>179</v>
      </c>
      <c r="H233">
        <v>428</v>
      </c>
      <c r="I233" t="s">
        <v>576</v>
      </c>
      <c r="J233" t="s">
        <v>577</v>
      </c>
      <c r="K233" t="s">
        <v>189</v>
      </c>
      <c r="L233">
        <v>1675</v>
      </c>
      <c r="M233" t="s">
        <v>528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25">
      <c r="A234">
        <v>49</v>
      </c>
      <c r="B234" t="s">
        <v>467</v>
      </c>
      <c r="C234">
        <v>2019</v>
      </c>
      <c r="D234">
        <v>2</v>
      </c>
      <c r="E234" t="s">
        <v>203</v>
      </c>
      <c r="F234">
        <v>1</v>
      </c>
      <c r="G234" t="s">
        <v>176</v>
      </c>
      <c r="H234">
        <v>400</v>
      </c>
      <c r="I234" t="s">
        <v>557</v>
      </c>
      <c r="J234">
        <v>1247</v>
      </c>
      <c r="K234" t="s">
        <v>189</v>
      </c>
      <c r="L234">
        <v>207</v>
      </c>
      <c r="M234" t="s">
        <v>195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25">
      <c r="A235">
        <v>49</v>
      </c>
      <c r="B235" t="s">
        <v>467</v>
      </c>
      <c r="C235">
        <v>2019</v>
      </c>
      <c r="D235">
        <v>2</v>
      </c>
      <c r="E235" t="s">
        <v>203</v>
      </c>
      <c r="F235">
        <v>3</v>
      </c>
      <c r="G235" t="s">
        <v>179</v>
      </c>
      <c r="H235">
        <v>406</v>
      </c>
      <c r="I235" t="s">
        <v>550</v>
      </c>
      <c r="J235">
        <v>2221</v>
      </c>
      <c r="K235" t="s">
        <v>189</v>
      </c>
      <c r="L235">
        <v>1670</v>
      </c>
      <c r="M235" t="s">
        <v>538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25">
      <c r="A236">
        <v>49</v>
      </c>
      <c r="B236" t="s">
        <v>467</v>
      </c>
      <c r="C236">
        <v>2019</v>
      </c>
      <c r="D236">
        <v>2</v>
      </c>
      <c r="E236" t="s">
        <v>203</v>
      </c>
      <c r="F236">
        <v>5</v>
      </c>
      <c r="G236" t="s">
        <v>184</v>
      </c>
      <c r="H236">
        <v>408</v>
      </c>
      <c r="I236" t="s">
        <v>525</v>
      </c>
      <c r="J236">
        <v>2231</v>
      </c>
      <c r="K236" t="s">
        <v>189</v>
      </c>
      <c r="L236">
        <v>400</v>
      </c>
      <c r="M236" t="s">
        <v>184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25">
      <c r="A237">
        <v>49</v>
      </c>
      <c r="B237" t="s">
        <v>467</v>
      </c>
      <c r="C237">
        <v>2019</v>
      </c>
      <c r="D237">
        <v>2</v>
      </c>
      <c r="E237" t="s">
        <v>203</v>
      </c>
      <c r="F237">
        <v>3</v>
      </c>
      <c r="G237" t="s">
        <v>179</v>
      </c>
      <c r="H237">
        <v>420</v>
      </c>
      <c r="I237" t="s">
        <v>545</v>
      </c>
      <c r="J237">
        <v>2331</v>
      </c>
      <c r="K237" t="s">
        <v>189</v>
      </c>
      <c r="L237">
        <v>300</v>
      </c>
      <c r="M237" t="s">
        <v>180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25">
      <c r="A238">
        <v>49</v>
      </c>
      <c r="B238" t="s">
        <v>467</v>
      </c>
      <c r="C238">
        <v>2019</v>
      </c>
      <c r="D238">
        <v>2</v>
      </c>
      <c r="E238" t="s">
        <v>203</v>
      </c>
      <c r="F238">
        <v>3</v>
      </c>
      <c r="G238" t="s">
        <v>179</v>
      </c>
      <c r="H238">
        <v>417</v>
      </c>
      <c r="I238" t="s">
        <v>546</v>
      </c>
      <c r="J238">
        <v>2367</v>
      </c>
      <c r="K238" t="s">
        <v>189</v>
      </c>
      <c r="L238">
        <v>300</v>
      </c>
      <c r="M238" t="s">
        <v>180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25">
      <c r="A239">
        <v>49</v>
      </c>
      <c r="B239" t="s">
        <v>467</v>
      </c>
      <c r="C239">
        <v>2019</v>
      </c>
      <c r="D239">
        <v>2</v>
      </c>
      <c r="E239" t="s">
        <v>203</v>
      </c>
      <c r="F239">
        <v>3</v>
      </c>
      <c r="G239" t="s">
        <v>179</v>
      </c>
      <c r="H239">
        <v>421</v>
      </c>
      <c r="I239" t="s">
        <v>532</v>
      </c>
      <c r="J239">
        <v>2496</v>
      </c>
      <c r="K239" t="s">
        <v>189</v>
      </c>
      <c r="L239">
        <v>300</v>
      </c>
      <c r="M239" t="s">
        <v>180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25">
      <c r="A240">
        <v>49</v>
      </c>
      <c r="B240" t="s">
        <v>467</v>
      </c>
      <c r="C240">
        <v>2019</v>
      </c>
      <c r="D240">
        <v>2</v>
      </c>
      <c r="E240" t="s">
        <v>203</v>
      </c>
      <c r="F240">
        <v>3</v>
      </c>
      <c r="G240" t="s">
        <v>179</v>
      </c>
      <c r="H240">
        <v>411</v>
      </c>
      <c r="I240" t="s">
        <v>536</v>
      </c>
      <c r="J240" t="s">
        <v>537</v>
      </c>
      <c r="K240" t="s">
        <v>189</v>
      </c>
      <c r="L240">
        <v>1670</v>
      </c>
      <c r="M240" t="s">
        <v>538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25">
      <c r="A241">
        <v>49</v>
      </c>
      <c r="B241" t="s">
        <v>467</v>
      </c>
      <c r="C241">
        <v>2019</v>
      </c>
      <c r="D241">
        <v>2</v>
      </c>
      <c r="E241" t="s">
        <v>203</v>
      </c>
      <c r="F241">
        <v>1</v>
      </c>
      <c r="G241" t="s">
        <v>176</v>
      </c>
      <c r="H241">
        <v>403</v>
      </c>
      <c r="I241" t="s">
        <v>559</v>
      </c>
      <c r="J241">
        <v>1101</v>
      </c>
      <c r="K241" t="s">
        <v>189</v>
      </c>
      <c r="L241">
        <v>200</v>
      </c>
      <c r="M241" t="s">
        <v>187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25">
      <c r="A242">
        <v>49</v>
      </c>
      <c r="B242" t="s">
        <v>467</v>
      </c>
      <c r="C242">
        <v>2019</v>
      </c>
      <c r="D242">
        <v>2</v>
      </c>
      <c r="E242" t="s">
        <v>203</v>
      </c>
      <c r="F242">
        <v>3</v>
      </c>
      <c r="G242" t="s">
        <v>179</v>
      </c>
      <c r="H242">
        <v>404</v>
      </c>
      <c r="I242" t="s">
        <v>553</v>
      </c>
      <c r="J242">
        <v>2107</v>
      </c>
      <c r="K242" t="s">
        <v>189</v>
      </c>
      <c r="L242">
        <v>300</v>
      </c>
      <c r="M242" t="s">
        <v>180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25">
      <c r="A243">
        <v>49</v>
      </c>
      <c r="B243" t="s">
        <v>467</v>
      </c>
      <c r="C243">
        <v>2019</v>
      </c>
      <c r="D243">
        <v>2</v>
      </c>
      <c r="E243" t="s">
        <v>203</v>
      </c>
      <c r="F243">
        <v>3</v>
      </c>
      <c r="G243" t="s">
        <v>179</v>
      </c>
      <c r="H243">
        <v>443</v>
      </c>
      <c r="I243" t="s">
        <v>541</v>
      </c>
      <c r="J243">
        <v>2121</v>
      </c>
      <c r="K243" t="s">
        <v>189</v>
      </c>
      <c r="L243">
        <v>1670</v>
      </c>
      <c r="M243" t="s">
        <v>538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25">
      <c r="A244">
        <v>49</v>
      </c>
      <c r="B244" t="s">
        <v>467</v>
      </c>
      <c r="C244">
        <v>2019</v>
      </c>
      <c r="D244">
        <v>2</v>
      </c>
      <c r="E244" t="s">
        <v>203</v>
      </c>
      <c r="F244">
        <v>3</v>
      </c>
      <c r="G244" t="s">
        <v>179</v>
      </c>
      <c r="H244">
        <v>444</v>
      </c>
      <c r="I244" t="s">
        <v>542</v>
      </c>
      <c r="J244">
        <v>2131</v>
      </c>
      <c r="K244" t="s">
        <v>189</v>
      </c>
      <c r="L244">
        <v>300</v>
      </c>
      <c r="M244" t="s">
        <v>180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25">
      <c r="A245">
        <v>49</v>
      </c>
      <c r="B245" t="s">
        <v>467</v>
      </c>
      <c r="C245">
        <v>2019</v>
      </c>
      <c r="D245">
        <v>2</v>
      </c>
      <c r="E245" t="s">
        <v>203</v>
      </c>
      <c r="F245">
        <v>3</v>
      </c>
      <c r="G245" t="s">
        <v>179</v>
      </c>
      <c r="H245">
        <v>418</v>
      </c>
      <c r="I245" t="s">
        <v>575</v>
      </c>
      <c r="J245">
        <v>2321</v>
      </c>
      <c r="K245" t="s">
        <v>189</v>
      </c>
      <c r="L245">
        <v>1671</v>
      </c>
      <c r="M245" t="s">
        <v>531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25">
      <c r="A246">
        <v>49</v>
      </c>
      <c r="B246" t="s">
        <v>467</v>
      </c>
      <c r="C246">
        <v>2019</v>
      </c>
      <c r="D246">
        <v>2</v>
      </c>
      <c r="E246" t="s">
        <v>203</v>
      </c>
      <c r="F246">
        <v>10</v>
      </c>
      <c r="G246" t="s">
        <v>193</v>
      </c>
      <c r="H246">
        <v>404</v>
      </c>
      <c r="I246" t="s">
        <v>553</v>
      </c>
      <c r="J246">
        <v>0</v>
      </c>
      <c r="K246" t="s">
        <v>189</v>
      </c>
      <c r="L246">
        <v>0</v>
      </c>
      <c r="M246" t="s">
        <v>189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25">
      <c r="A247">
        <v>49</v>
      </c>
      <c r="B247" t="s">
        <v>467</v>
      </c>
      <c r="C247">
        <v>2019</v>
      </c>
      <c r="D247">
        <v>2</v>
      </c>
      <c r="E247" t="s">
        <v>203</v>
      </c>
      <c r="F247">
        <v>5</v>
      </c>
      <c r="G247" t="s">
        <v>184</v>
      </c>
      <c r="H247">
        <v>406</v>
      </c>
      <c r="I247" t="s">
        <v>550</v>
      </c>
      <c r="J247">
        <v>2221</v>
      </c>
      <c r="K247" t="s">
        <v>189</v>
      </c>
      <c r="L247">
        <v>1670</v>
      </c>
      <c r="M247" t="s">
        <v>538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25">
      <c r="A248">
        <v>49</v>
      </c>
      <c r="B248" t="s">
        <v>467</v>
      </c>
      <c r="C248">
        <v>2019</v>
      </c>
      <c r="D248">
        <v>2</v>
      </c>
      <c r="E248" t="s">
        <v>203</v>
      </c>
      <c r="F248">
        <v>3</v>
      </c>
      <c r="G248" t="s">
        <v>179</v>
      </c>
      <c r="H248">
        <v>408</v>
      </c>
      <c r="I248" t="s">
        <v>525</v>
      </c>
      <c r="J248">
        <v>2231</v>
      </c>
      <c r="K248" t="s">
        <v>189</v>
      </c>
      <c r="L248">
        <v>300</v>
      </c>
      <c r="M248" t="s">
        <v>180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25">
      <c r="A249">
        <v>49</v>
      </c>
      <c r="B249" t="s">
        <v>467</v>
      </c>
      <c r="C249">
        <v>2019</v>
      </c>
      <c r="D249">
        <v>2</v>
      </c>
      <c r="E249" t="s">
        <v>203</v>
      </c>
      <c r="F249">
        <v>5</v>
      </c>
      <c r="G249" t="s">
        <v>184</v>
      </c>
      <c r="H249">
        <v>418</v>
      </c>
      <c r="I249" t="s">
        <v>575</v>
      </c>
      <c r="J249">
        <v>2321</v>
      </c>
      <c r="K249" t="s">
        <v>189</v>
      </c>
      <c r="L249">
        <v>1671</v>
      </c>
      <c r="M249" t="s">
        <v>531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25">
      <c r="A250">
        <v>49</v>
      </c>
      <c r="B250" t="s">
        <v>467</v>
      </c>
      <c r="C250">
        <v>2019</v>
      </c>
      <c r="D250">
        <v>2</v>
      </c>
      <c r="E250" t="s">
        <v>203</v>
      </c>
      <c r="F250">
        <v>3</v>
      </c>
      <c r="G250" t="s">
        <v>179</v>
      </c>
      <c r="H250">
        <v>424</v>
      </c>
      <c r="I250" t="s">
        <v>565</v>
      </c>
      <c r="J250">
        <v>2431</v>
      </c>
      <c r="K250" t="s">
        <v>189</v>
      </c>
      <c r="L250">
        <v>300</v>
      </c>
      <c r="M250" t="s">
        <v>180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25">
      <c r="A251">
        <v>49</v>
      </c>
      <c r="B251" t="s">
        <v>467</v>
      </c>
      <c r="C251">
        <v>2019</v>
      </c>
      <c r="D251">
        <v>2</v>
      </c>
      <c r="E251" t="s">
        <v>203</v>
      </c>
      <c r="F251">
        <v>3</v>
      </c>
      <c r="G251" t="s">
        <v>179</v>
      </c>
      <c r="H251">
        <v>415</v>
      </c>
      <c r="I251" t="s">
        <v>548</v>
      </c>
      <c r="J251" t="s">
        <v>549</v>
      </c>
      <c r="K251" t="s">
        <v>189</v>
      </c>
      <c r="L251">
        <v>1670</v>
      </c>
      <c r="M251" t="s">
        <v>538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25">
      <c r="A252">
        <v>49</v>
      </c>
      <c r="B252" t="s">
        <v>467</v>
      </c>
      <c r="C252">
        <v>2019</v>
      </c>
      <c r="D252">
        <v>2</v>
      </c>
      <c r="E252" t="s">
        <v>203</v>
      </c>
      <c r="F252">
        <v>3</v>
      </c>
      <c r="G252" t="s">
        <v>179</v>
      </c>
      <c r="H252">
        <v>413</v>
      </c>
      <c r="I252" t="s">
        <v>558</v>
      </c>
      <c r="J252">
        <v>3496</v>
      </c>
      <c r="K252" t="s">
        <v>189</v>
      </c>
      <c r="L252">
        <v>300</v>
      </c>
      <c r="M252" t="s">
        <v>180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25">
      <c r="A253">
        <v>49</v>
      </c>
      <c r="B253" t="s">
        <v>467</v>
      </c>
      <c r="C253">
        <v>2019</v>
      </c>
      <c r="D253">
        <v>2</v>
      </c>
      <c r="E253" t="s">
        <v>203</v>
      </c>
      <c r="F253">
        <v>5</v>
      </c>
      <c r="G253" t="s">
        <v>184</v>
      </c>
      <c r="H253">
        <v>426</v>
      </c>
      <c r="I253" t="s">
        <v>581</v>
      </c>
      <c r="J253" t="s">
        <v>582</v>
      </c>
      <c r="K253" t="s">
        <v>189</v>
      </c>
      <c r="L253">
        <v>1675</v>
      </c>
      <c r="M253" t="s">
        <v>528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25">
      <c r="A254">
        <v>49</v>
      </c>
      <c r="B254" t="s">
        <v>467</v>
      </c>
      <c r="C254">
        <v>2019</v>
      </c>
      <c r="D254">
        <v>3</v>
      </c>
      <c r="E254" t="s">
        <v>196</v>
      </c>
      <c r="F254">
        <v>3</v>
      </c>
      <c r="G254" t="s">
        <v>179</v>
      </c>
      <c r="H254">
        <v>710</v>
      </c>
      <c r="I254" t="s">
        <v>495</v>
      </c>
      <c r="J254" t="s">
        <v>485</v>
      </c>
      <c r="K254" t="s">
        <v>486</v>
      </c>
      <c r="L254">
        <v>4532</v>
      </c>
      <c r="M254" t="s">
        <v>186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25">
      <c r="A255">
        <v>49</v>
      </c>
      <c r="B255" t="s">
        <v>467</v>
      </c>
      <c r="C255">
        <v>2019</v>
      </c>
      <c r="D255">
        <v>3</v>
      </c>
      <c r="E255" t="s">
        <v>196</v>
      </c>
      <c r="F255">
        <v>5</v>
      </c>
      <c r="G255" t="s">
        <v>184</v>
      </c>
      <c r="H255">
        <v>53</v>
      </c>
      <c r="I255" t="s">
        <v>482</v>
      </c>
      <c r="J255" t="s">
        <v>480</v>
      </c>
      <c r="K255" t="s">
        <v>481</v>
      </c>
      <c r="L255">
        <v>460</v>
      </c>
      <c r="M255" t="s">
        <v>185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25">
      <c r="A256">
        <v>49</v>
      </c>
      <c r="B256" t="s">
        <v>467</v>
      </c>
      <c r="C256">
        <v>2019</v>
      </c>
      <c r="D256">
        <v>3</v>
      </c>
      <c r="E256" t="s">
        <v>196</v>
      </c>
      <c r="F256">
        <v>10</v>
      </c>
      <c r="G256" t="s">
        <v>193</v>
      </c>
      <c r="H256">
        <v>628</v>
      </c>
      <c r="I256" t="s">
        <v>487</v>
      </c>
      <c r="J256" t="s">
        <v>488</v>
      </c>
      <c r="K256" t="s">
        <v>489</v>
      </c>
      <c r="L256">
        <v>207</v>
      </c>
      <c r="M256" t="s">
        <v>195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25">
      <c r="A257">
        <v>49</v>
      </c>
      <c r="B257" t="s">
        <v>467</v>
      </c>
      <c r="C257">
        <v>2019</v>
      </c>
      <c r="D257">
        <v>3</v>
      </c>
      <c r="E257" t="s">
        <v>196</v>
      </c>
      <c r="F257">
        <v>1</v>
      </c>
      <c r="G257" t="s">
        <v>176</v>
      </c>
      <c r="H257">
        <v>950</v>
      </c>
      <c r="I257" t="s">
        <v>475</v>
      </c>
      <c r="J257" t="s">
        <v>472</v>
      </c>
      <c r="K257" t="s">
        <v>473</v>
      </c>
      <c r="L257">
        <v>4512</v>
      </c>
      <c r="M257" t="s">
        <v>177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25">
      <c r="A258">
        <v>49</v>
      </c>
      <c r="B258" t="s">
        <v>467</v>
      </c>
      <c r="C258">
        <v>2019</v>
      </c>
      <c r="D258">
        <v>3</v>
      </c>
      <c r="E258" t="s">
        <v>196</v>
      </c>
      <c r="F258">
        <v>5</v>
      </c>
      <c r="G258" t="s">
        <v>184</v>
      </c>
      <c r="H258">
        <v>1</v>
      </c>
      <c r="I258" t="s">
        <v>496</v>
      </c>
      <c r="J258" t="s">
        <v>497</v>
      </c>
      <c r="K258" t="s">
        <v>498</v>
      </c>
      <c r="L258">
        <v>460</v>
      </c>
      <c r="M258" t="s">
        <v>185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25">
      <c r="A259">
        <v>49</v>
      </c>
      <c r="B259" t="s">
        <v>467</v>
      </c>
      <c r="C259">
        <v>2019</v>
      </c>
      <c r="D259">
        <v>3</v>
      </c>
      <c r="E259" t="s">
        <v>196</v>
      </c>
      <c r="F259">
        <v>10</v>
      </c>
      <c r="G259" t="s">
        <v>193</v>
      </c>
      <c r="H259">
        <v>905</v>
      </c>
      <c r="I259" t="s">
        <v>501</v>
      </c>
      <c r="J259" t="s">
        <v>469</v>
      </c>
      <c r="K259" t="s">
        <v>470</v>
      </c>
      <c r="L259">
        <v>4513</v>
      </c>
      <c r="M259" t="s">
        <v>194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25">
      <c r="A260">
        <v>49</v>
      </c>
      <c r="B260" t="s">
        <v>467</v>
      </c>
      <c r="C260">
        <v>2019</v>
      </c>
      <c r="D260">
        <v>3</v>
      </c>
      <c r="E260" t="s">
        <v>196</v>
      </c>
      <c r="F260">
        <v>3</v>
      </c>
      <c r="G260" t="s">
        <v>179</v>
      </c>
      <c r="H260">
        <v>122</v>
      </c>
      <c r="I260" t="s">
        <v>507</v>
      </c>
      <c r="J260" t="s">
        <v>508</v>
      </c>
      <c r="K260" t="s">
        <v>509</v>
      </c>
      <c r="L260">
        <v>300</v>
      </c>
      <c r="M260" t="s">
        <v>180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25">
      <c r="A261">
        <v>49</v>
      </c>
      <c r="B261" t="s">
        <v>467</v>
      </c>
      <c r="C261">
        <v>2019</v>
      </c>
      <c r="D261">
        <v>3</v>
      </c>
      <c r="E261" t="s">
        <v>196</v>
      </c>
      <c r="F261">
        <v>3</v>
      </c>
      <c r="G261" t="s">
        <v>179</v>
      </c>
      <c r="H261">
        <v>924</v>
      </c>
      <c r="I261" t="s">
        <v>490</v>
      </c>
      <c r="J261" t="s">
        <v>491</v>
      </c>
      <c r="K261" t="s">
        <v>492</v>
      </c>
      <c r="L261">
        <v>4532</v>
      </c>
      <c r="M261" t="s">
        <v>186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25">
      <c r="A262">
        <v>49</v>
      </c>
      <c r="B262" t="s">
        <v>467</v>
      </c>
      <c r="C262">
        <v>2019</v>
      </c>
      <c r="D262">
        <v>3</v>
      </c>
      <c r="E262" t="s">
        <v>196</v>
      </c>
      <c r="F262">
        <v>3</v>
      </c>
      <c r="G262" t="s">
        <v>179</v>
      </c>
      <c r="H262">
        <v>13</v>
      </c>
      <c r="I262" t="s">
        <v>479</v>
      </c>
      <c r="J262" t="s">
        <v>480</v>
      </c>
      <c r="K262" t="s">
        <v>481</v>
      </c>
      <c r="L262">
        <v>300</v>
      </c>
      <c r="M262" t="s">
        <v>180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25">
      <c r="A263">
        <v>49</v>
      </c>
      <c r="B263" t="s">
        <v>467</v>
      </c>
      <c r="C263">
        <v>2019</v>
      </c>
      <c r="D263">
        <v>3</v>
      </c>
      <c r="E263" t="s">
        <v>196</v>
      </c>
      <c r="F263">
        <v>6</v>
      </c>
      <c r="G263" t="s">
        <v>181</v>
      </c>
      <c r="H263">
        <v>610</v>
      </c>
      <c r="I263" t="s">
        <v>476</v>
      </c>
      <c r="J263" t="s">
        <v>477</v>
      </c>
      <c r="K263" t="s">
        <v>478</v>
      </c>
      <c r="L263">
        <v>700</v>
      </c>
      <c r="M263" t="s">
        <v>182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25">
      <c r="A264">
        <v>49</v>
      </c>
      <c r="B264" t="s">
        <v>467</v>
      </c>
      <c r="C264">
        <v>2019</v>
      </c>
      <c r="D264">
        <v>3</v>
      </c>
      <c r="E264" t="s">
        <v>196</v>
      </c>
      <c r="F264">
        <v>6</v>
      </c>
      <c r="G264" t="s">
        <v>181</v>
      </c>
      <c r="H264">
        <v>629</v>
      </c>
      <c r="I264" t="s">
        <v>516</v>
      </c>
      <c r="J264" t="s">
        <v>477</v>
      </c>
      <c r="K264" t="s">
        <v>478</v>
      </c>
      <c r="L264">
        <v>700</v>
      </c>
      <c r="M264" t="s">
        <v>182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25">
      <c r="A265">
        <v>49</v>
      </c>
      <c r="B265" t="s">
        <v>467</v>
      </c>
      <c r="C265">
        <v>2019</v>
      </c>
      <c r="D265">
        <v>3</v>
      </c>
      <c r="E265" t="s">
        <v>196</v>
      </c>
      <c r="F265">
        <v>3</v>
      </c>
      <c r="G265" t="s">
        <v>179</v>
      </c>
      <c r="H265">
        <v>55</v>
      </c>
      <c r="I265" t="s">
        <v>474</v>
      </c>
      <c r="J265" t="s">
        <v>472</v>
      </c>
      <c r="K265" t="s">
        <v>473</v>
      </c>
      <c r="L265">
        <v>300</v>
      </c>
      <c r="M265" t="s">
        <v>180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25">
      <c r="A266">
        <v>49</v>
      </c>
      <c r="B266" t="s">
        <v>467</v>
      </c>
      <c r="C266">
        <v>2019</v>
      </c>
      <c r="D266">
        <v>3</v>
      </c>
      <c r="E266" t="s">
        <v>196</v>
      </c>
      <c r="F266">
        <v>1</v>
      </c>
      <c r="G266" t="s">
        <v>176</v>
      </c>
      <c r="H266">
        <v>1</v>
      </c>
      <c r="I266" t="s">
        <v>496</v>
      </c>
      <c r="J266" t="s">
        <v>497</v>
      </c>
      <c r="K266" t="s">
        <v>498</v>
      </c>
      <c r="L266">
        <v>200</v>
      </c>
      <c r="M266" t="s">
        <v>187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25">
      <c r="A267">
        <v>49</v>
      </c>
      <c r="B267" t="s">
        <v>467</v>
      </c>
      <c r="C267">
        <v>2019</v>
      </c>
      <c r="D267">
        <v>3</v>
      </c>
      <c r="E267" t="s">
        <v>196</v>
      </c>
      <c r="F267">
        <v>3</v>
      </c>
      <c r="G267" t="s">
        <v>179</v>
      </c>
      <c r="H267">
        <v>950</v>
      </c>
      <c r="I267" t="s">
        <v>475</v>
      </c>
      <c r="J267" t="s">
        <v>472</v>
      </c>
      <c r="K267" t="s">
        <v>473</v>
      </c>
      <c r="L267">
        <v>4532</v>
      </c>
      <c r="M267" t="s">
        <v>186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25">
      <c r="A268">
        <v>49</v>
      </c>
      <c r="B268" t="s">
        <v>467</v>
      </c>
      <c r="C268">
        <v>2019</v>
      </c>
      <c r="D268">
        <v>3</v>
      </c>
      <c r="E268" t="s">
        <v>196</v>
      </c>
      <c r="F268">
        <v>1</v>
      </c>
      <c r="G268" t="s">
        <v>176</v>
      </c>
      <c r="H268">
        <v>34</v>
      </c>
      <c r="I268" t="s">
        <v>510</v>
      </c>
      <c r="J268" t="s">
        <v>505</v>
      </c>
      <c r="K268" t="s">
        <v>506</v>
      </c>
      <c r="L268">
        <v>200</v>
      </c>
      <c r="M268" t="s">
        <v>187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25">
      <c r="A269">
        <v>49</v>
      </c>
      <c r="B269" t="s">
        <v>467</v>
      </c>
      <c r="C269">
        <v>2019</v>
      </c>
      <c r="D269">
        <v>3</v>
      </c>
      <c r="E269" t="s">
        <v>196</v>
      </c>
      <c r="F269">
        <v>3</v>
      </c>
      <c r="G269" t="s">
        <v>179</v>
      </c>
      <c r="H269">
        <v>711</v>
      </c>
      <c r="I269" t="s">
        <v>499</v>
      </c>
      <c r="J269" t="s">
        <v>485</v>
      </c>
      <c r="K269" t="s">
        <v>486</v>
      </c>
      <c r="L269">
        <v>4532</v>
      </c>
      <c r="M269" t="s">
        <v>186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25">
      <c r="A270">
        <v>49</v>
      </c>
      <c r="B270" t="s">
        <v>467</v>
      </c>
      <c r="C270">
        <v>2019</v>
      </c>
      <c r="D270">
        <v>3</v>
      </c>
      <c r="E270" t="s">
        <v>196</v>
      </c>
      <c r="F270">
        <v>3</v>
      </c>
      <c r="G270" t="s">
        <v>179</v>
      </c>
      <c r="H270">
        <v>1</v>
      </c>
      <c r="I270" t="s">
        <v>496</v>
      </c>
      <c r="J270" t="s">
        <v>497</v>
      </c>
      <c r="K270" t="s">
        <v>498</v>
      </c>
      <c r="L270">
        <v>300</v>
      </c>
      <c r="M270" t="s">
        <v>180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25">
      <c r="A271">
        <v>49</v>
      </c>
      <c r="B271" t="s">
        <v>467</v>
      </c>
      <c r="C271">
        <v>2019</v>
      </c>
      <c r="D271">
        <v>3</v>
      </c>
      <c r="E271" t="s">
        <v>196</v>
      </c>
      <c r="F271">
        <v>1</v>
      </c>
      <c r="G271" t="s">
        <v>176</v>
      </c>
      <c r="H271">
        <v>903</v>
      </c>
      <c r="I271" t="s">
        <v>500</v>
      </c>
      <c r="J271" t="s">
        <v>497</v>
      </c>
      <c r="K271" t="s">
        <v>498</v>
      </c>
      <c r="L271">
        <v>4512</v>
      </c>
      <c r="M271" t="s">
        <v>177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25">
      <c r="A272">
        <v>49</v>
      </c>
      <c r="B272" t="s">
        <v>467</v>
      </c>
      <c r="C272">
        <v>2019</v>
      </c>
      <c r="D272">
        <v>3</v>
      </c>
      <c r="E272" t="s">
        <v>196</v>
      </c>
      <c r="F272">
        <v>3</v>
      </c>
      <c r="G272" t="s">
        <v>179</v>
      </c>
      <c r="H272">
        <v>951</v>
      </c>
      <c r="I272" t="s">
        <v>504</v>
      </c>
      <c r="J272" t="s">
        <v>505</v>
      </c>
      <c r="K272" t="s">
        <v>506</v>
      </c>
      <c r="L272">
        <v>4532</v>
      </c>
      <c r="M272" t="s">
        <v>186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25">
      <c r="A273">
        <v>49</v>
      </c>
      <c r="B273" t="s">
        <v>467</v>
      </c>
      <c r="C273">
        <v>2019</v>
      </c>
      <c r="D273">
        <v>3</v>
      </c>
      <c r="E273" t="s">
        <v>196</v>
      </c>
      <c r="F273">
        <v>6</v>
      </c>
      <c r="G273" t="s">
        <v>181</v>
      </c>
      <c r="H273">
        <v>951</v>
      </c>
      <c r="I273" t="s">
        <v>504</v>
      </c>
      <c r="J273" t="s">
        <v>505</v>
      </c>
      <c r="K273" t="s">
        <v>506</v>
      </c>
      <c r="L273">
        <v>4562</v>
      </c>
      <c r="M273" t="s">
        <v>188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25">
      <c r="A274">
        <v>49</v>
      </c>
      <c r="B274" t="s">
        <v>467</v>
      </c>
      <c r="C274">
        <v>2019</v>
      </c>
      <c r="D274">
        <v>3</v>
      </c>
      <c r="E274" t="s">
        <v>196</v>
      </c>
      <c r="F274">
        <v>5</v>
      </c>
      <c r="G274" t="s">
        <v>184</v>
      </c>
      <c r="H274">
        <v>616</v>
      </c>
      <c r="I274" t="s">
        <v>493</v>
      </c>
      <c r="J274" t="s">
        <v>488</v>
      </c>
      <c r="K274" t="s">
        <v>489</v>
      </c>
      <c r="L274">
        <v>4552</v>
      </c>
      <c r="M274" t="s">
        <v>200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25">
      <c r="A275">
        <v>49</v>
      </c>
      <c r="B275" t="s">
        <v>467</v>
      </c>
      <c r="C275">
        <v>2019</v>
      </c>
      <c r="D275">
        <v>3</v>
      </c>
      <c r="E275" t="s">
        <v>196</v>
      </c>
      <c r="F275">
        <v>3</v>
      </c>
      <c r="G275" t="s">
        <v>179</v>
      </c>
      <c r="H275">
        <v>705</v>
      </c>
      <c r="I275" t="s">
        <v>484</v>
      </c>
      <c r="J275" t="s">
        <v>485</v>
      </c>
      <c r="K275" t="s">
        <v>486</v>
      </c>
      <c r="L275">
        <v>300</v>
      </c>
      <c r="M275" t="s">
        <v>180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25">
      <c r="A276">
        <v>49</v>
      </c>
      <c r="B276" t="s">
        <v>467</v>
      </c>
      <c r="C276">
        <v>2019</v>
      </c>
      <c r="D276">
        <v>3</v>
      </c>
      <c r="E276" t="s">
        <v>196</v>
      </c>
      <c r="F276">
        <v>5</v>
      </c>
      <c r="G276" t="s">
        <v>184</v>
      </c>
      <c r="H276">
        <v>705</v>
      </c>
      <c r="I276" t="s">
        <v>484</v>
      </c>
      <c r="J276" t="s">
        <v>485</v>
      </c>
      <c r="K276" t="s">
        <v>486</v>
      </c>
      <c r="L276">
        <v>460</v>
      </c>
      <c r="M276" t="s">
        <v>185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25">
      <c r="A277">
        <v>49</v>
      </c>
      <c r="B277" t="s">
        <v>467</v>
      </c>
      <c r="C277">
        <v>2019</v>
      </c>
      <c r="D277">
        <v>3</v>
      </c>
      <c r="E277" t="s">
        <v>196</v>
      </c>
      <c r="F277">
        <v>6</v>
      </c>
      <c r="G277" t="s">
        <v>181</v>
      </c>
      <c r="H277">
        <v>628</v>
      </c>
      <c r="I277" t="s">
        <v>487</v>
      </c>
      <c r="J277" t="s">
        <v>488</v>
      </c>
      <c r="K277" t="s">
        <v>489</v>
      </c>
      <c r="L277">
        <v>700</v>
      </c>
      <c r="M277" t="s">
        <v>182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25">
      <c r="A278">
        <v>49</v>
      </c>
      <c r="B278" t="s">
        <v>467</v>
      </c>
      <c r="C278">
        <v>2019</v>
      </c>
      <c r="D278">
        <v>3</v>
      </c>
      <c r="E278" t="s">
        <v>196</v>
      </c>
      <c r="F278">
        <v>1</v>
      </c>
      <c r="G278" t="s">
        <v>176</v>
      </c>
      <c r="H278">
        <v>628</v>
      </c>
      <c r="I278" t="s">
        <v>487</v>
      </c>
      <c r="J278" t="s">
        <v>488</v>
      </c>
      <c r="K278" t="s">
        <v>489</v>
      </c>
      <c r="L278">
        <v>200</v>
      </c>
      <c r="M278" t="s">
        <v>187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25">
      <c r="A279">
        <v>49</v>
      </c>
      <c r="B279" t="s">
        <v>467</v>
      </c>
      <c r="C279">
        <v>2019</v>
      </c>
      <c r="D279">
        <v>3</v>
      </c>
      <c r="E279" t="s">
        <v>196</v>
      </c>
      <c r="F279">
        <v>1</v>
      </c>
      <c r="G279" t="s">
        <v>176</v>
      </c>
      <c r="H279">
        <v>905</v>
      </c>
      <c r="I279" t="s">
        <v>501</v>
      </c>
      <c r="J279" t="s">
        <v>469</v>
      </c>
      <c r="K279" t="s">
        <v>470</v>
      </c>
      <c r="L279">
        <v>4512</v>
      </c>
      <c r="M279" t="s">
        <v>177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25">
      <c r="A280">
        <v>49</v>
      </c>
      <c r="B280" t="s">
        <v>467</v>
      </c>
      <c r="C280">
        <v>2019</v>
      </c>
      <c r="D280">
        <v>3</v>
      </c>
      <c r="E280" t="s">
        <v>196</v>
      </c>
      <c r="F280">
        <v>5</v>
      </c>
      <c r="G280" t="s">
        <v>184</v>
      </c>
      <c r="H280">
        <v>122</v>
      </c>
      <c r="I280" t="s">
        <v>507</v>
      </c>
      <c r="J280" t="s">
        <v>508</v>
      </c>
      <c r="K280" t="s">
        <v>509</v>
      </c>
      <c r="L280">
        <v>460</v>
      </c>
      <c r="M280" t="s">
        <v>185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25">
      <c r="A281">
        <v>49</v>
      </c>
      <c r="B281" t="s">
        <v>467</v>
      </c>
      <c r="C281">
        <v>2019</v>
      </c>
      <c r="D281">
        <v>3</v>
      </c>
      <c r="E281" t="s">
        <v>196</v>
      </c>
      <c r="F281">
        <v>3</v>
      </c>
      <c r="G281" t="s">
        <v>179</v>
      </c>
      <c r="H281">
        <v>34</v>
      </c>
      <c r="I281" t="s">
        <v>510</v>
      </c>
      <c r="J281" t="s">
        <v>505</v>
      </c>
      <c r="K281" t="s">
        <v>506</v>
      </c>
      <c r="L281">
        <v>300</v>
      </c>
      <c r="M281" t="s">
        <v>180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25">
      <c r="A282">
        <v>49</v>
      </c>
      <c r="B282" t="s">
        <v>467</v>
      </c>
      <c r="C282">
        <v>2019</v>
      </c>
      <c r="D282">
        <v>3</v>
      </c>
      <c r="E282" t="s">
        <v>196</v>
      </c>
      <c r="F282">
        <v>6</v>
      </c>
      <c r="G282" t="s">
        <v>181</v>
      </c>
      <c r="H282">
        <v>631</v>
      </c>
      <c r="I282" t="s">
        <v>522</v>
      </c>
      <c r="J282" t="s">
        <v>201</v>
      </c>
      <c r="K282" t="s">
        <v>189</v>
      </c>
      <c r="L282">
        <v>700</v>
      </c>
      <c r="M282" t="s">
        <v>182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25">
      <c r="A283">
        <v>49</v>
      </c>
      <c r="B283" t="s">
        <v>467</v>
      </c>
      <c r="C283">
        <v>2019</v>
      </c>
      <c r="D283">
        <v>3</v>
      </c>
      <c r="E283" t="s">
        <v>196</v>
      </c>
      <c r="F283">
        <v>3</v>
      </c>
      <c r="G283" t="s">
        <v>179</v>
      </c>
      <c r="H283">
        <v>700</v>
      </c>
      <c r="I283" t="s">
        <v>494</v>
      </c>
      <c r="J283" t="s">
        <v>485</v>
      </c>
      <c r="K283" t="s">
        <v>486</v>
      </c>
      <c r="L283">
        <v>300</v>
      </c>
      <c r="M283" t="s">
        <v>180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25">
      <c r="A284">
        <v>49</v>
      </c>
      <c r="B284" t="s">
        <v>467</v>
      </c>
      <c r="C284">
        <v>2019</v>
      </c>
      <c r="D284">
        <v>3</v>
      </c>
      <c r="E284" t="s">
        <v>196</v>
      </c>
      <c r="F284">
        <v>5</v>
      </c>
      <c r="G284" t="s">
        <v>184</v>
      </c>
      <c r="H284">
        <v>943</v>
      </c>
      <c r="I284" t="s">
        <v>511</v>
      </c>
      <c r="J284" t="s">
        <v>512</v>
      </c>
      <c r="K284" t="s">
        <v>513</v>
      </c>
      <c r="L284">
        <v>4552</v>
      </c>
      <c r="M284" t="s">
        <v>200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25">
      <c r="A285">
        <v>49</v>
      </c>
      <c r="B285" t="s">
        <v>467</v>
      </c>
      <c r="C285">
        <v>2019</v>
      </c>
      <c r="D285">
        <v>3</v>
      </c>
      <c r="E285" t="s">
        <v>196</v>
      </c>
      <c r="F285">
        <v>5</v>
      </c>
      <c r="G285" t="s">
        <v>184</v>
      </c>
      <c r="H285">
        <v>628</v>
      </c>
      <c r="I285" t="s">
        <v>487</v>
      </c>
      <c r="J285" t="s">
        <v>488</v>
      </c>
      <c r="K285" t="s">
        <v>489</v>
      </c>
      <c r="L285">
        <v>460</v>
      </c>
      <c r="M285" t="s">
        <v>185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25">
      <c r="A286">
        <v>49</v>
      </c>
      <c r="B286" t="s">
        <v>467</v>
      </c>
      <c r="C286">
        <v>2019</v>
      </c>
      <c r="D286">
        <v>3</v>
      </c>
      <c r="E286" t="s">
        <v>196</v>
      </c>
      <c r="F286">
        <v>1</v>
      </c>
      <c r="G286" t="s">
        <v>176</v>
      </c>
      <c r="H286">
        <v>616</v>
      </c>
      <c r="I286" t="s">
        <v>493</v>
      </c>
      <c r="J286" t="s">
        <v>488</v>
      </c>
      <c r="K286" t="s">
        <v>489</v>
      </c>
      <c r="L286">
        <v>4512</v>
      </c>
      <c r="M286" t="s">
        <v>177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25">
      <c r="A287">
        <v>49</v>
      </c>
      <c r="B287" t="s">
        <v>467</v>
      </c>
      <c r="C287">
        <v>2019</v>
      </c>
      <c r="D287">
        <v>3</v>
      </c>
      <c r="E287" t="s">
        <v>196</v>
      </c>
      <c r="F287">
        <v>3</v>
      </c>
      <c r="G287" t="s">
        <v>179</v>
      </c>
      <c r="H287">
        <v>629</v>
      </c>
      <c r="I287" t="s">
        <v>516</v>
      </c>
      <c r="J287" t="s">
        <v>477</v>
      </c>
      <c r="K287" t="s">
        <v>478</v>
      </c>
      <c r="L287">
        <v>300</v>
      </c>
      <c r="M287" t="s">
        <v>180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25">
      <c r="A288">
        <v>49</v>
      </c>
      <c r="B288" t="s">
        <v>467</v>
      </c>
      <c r="C288">
        <v>2019</v>
      </c>
      <c r="D288">
        <v>3</v>
      </c>
      <c r="E288" t="s">
        <v>196</v>
      </c>
      <c r="F288">
        <v>3</v>
      </c>
      <c r="G288" t="s">
        <v>179</v>
      </c>
      <c r="H288">
        <v>53</v>
      </c>
      <c r="I288" t="s">
        <v>482</v>
      </c>
      <c r="J288" t="s">
        <v>480</v>
      </c>
      <c r="K288" t="s">
        <v>481</v>
      </c>
      <c r="L288">
        <v>300</v>
      </c>
      <c r="M288" t="s">
        <v>180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25">
      <c r="A289">
        <v>49</v>
      </c>
      <c r="B289" t="s">
        <v>467</v>
      </c>
      <c r="C289">
        <v>2019</v>
      </c>
      <c r="D289">
        <v>3</v>
      </c>
      <c r="E289" t="s">
        <v>196</v>
      </c>
      <c r="F289">
        <v>3</v>
      </c>
      <c r="G289" t="s">
        <v>179</v>
      </c>
      <c r="H289">
        <v>617</v>
      </c>
      <c r="I289" t="s">
        <v>517</v>
      </c>
      <c r="J289" t="s">
        <v>477</v>
      </c>
      <c r="K289" t="s">
        <v>478</v>
      </c>
      <c r="L289">
        <v>4532</v>
      </c>
      <c r="M289" t="s">
        <v>186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25">
      <c r="A290">
        <v>49</v>
      </c>
      <c r="B290" t="s">
        <v>467</v>
      </c>
      <c r="C290">
        <v>2019</v>
      </c>
      <c r="D290">
        <v>3</v>
      </c>
      <c r="E290" t="s">
        <v>196</v>
      </c>
      <c r="F290">
        <v>10</v>
      </c>
      <c r="G290" t="s">
        <v>193</v>
      </c>
      <c r="H290">
        <v>1</v>
      </c>
      <c r="I290" t="s">
        <v>496</v>
      </c>
      <c r="J290" t="s">
        <v>497</v>
      </c>
      <c r="K290" t="s">
        <v>498</v>
      </c>
      <c r="L290">
        <v>207</v>
      </c>
      <c r="M290" t="s">
        <v>195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25">
      <c r="A291">
        <v>49</v>
      </c>
      <c r="B291" t="s">
        <v>467</v>
      </c>
      <c r="C291">
        <v>2019</v>
      </c>
      <c r="D291">
        <v>3</v>
      </c>
      <c r="E291" t="s">
        <v>196</v>
      </c>
      <c r="F291">
        <v>10</v>
      </c>
      <c r="G291" t="s">
        <v>193</v>
      </c>
      <c r="H291">
        <v>903</v>
      </c>
      <c r="I291" t="s">
        <v>500</v>
      </c>
      <c r="J291" t="s">
        <v>497</v>
      </c>
      <c r="K291" t="s">
        <v>498</v>
      </c>
      <c r="L291">
        <v>4513</v>
      </c>
      <c r="M291" t="s">
        <v>194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25">
      <c r="A292">
        <v>49</v>
      </c>
      <c r="B292" t="s">
        <v>467</v>
      </c>
      <c r="C292">
        <v>2019</v>
      </c>
      <c r="D292">
        <v>3</v>
      </c>
      <c r="E292" t="s">
        <v>196</v>
      </c>
      <c r="F292">
        <v>3</v>
      </c>
      <c r="G292" t="s">
        <v>179</v>
      </c>
      <c r="H292">
        <v>903</v>
      </c>
      <c r="I292" t="s">
        <v>500</v>
      </c>
      <c r="J292" t="s">
        <v>497</v>
      </c>
      <c r="K292" t="s">
        <v>498</v>
      </c>
      <c r="L292">
        <v>4532</v>
      </c>
      <c r="M292" t="s">
        <v>186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25">
      <c r="A293">
        <v>49</v>
      </c>
      <c r="B293" t="s">
        <v>467</v>
      </c>
      <c r="C293">
        <v>2019</v>
      </c>
      <c r="D293">
        <v>3</v>
      </c>
      <c r="E293" t="s">
        <v>196</v>
      </c>
      <c r="F293">
        <v>1</v>
      </c>
      <c r="G293" t="s">
        <v>176</v>
      </c>
      <c r="H293">
        <v>55</v>
      </c>
      <c r="I293" t="s">
        <v>474</v>
      </c>
      <c r="J293" t="s">
        <v>472</v>
      </c>
      <c r="K293" t="s">
        <v>473</v>
      </c>
      <c r="L293">
        <v>200</v>
      </c>
      <c r="M293" t="s">
        <v>187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25">
      <c r="A294">
        <v>49</v>
      </c>
      <c r="B294" t="s">
        <v>467</v>
      </c>
      <c r="C294">
        <v>2019</v>
      </c>
      <c r="D294">
        <v>3</v>
      </c>
      <c r="E294" t="s">
        <v>196</v>
      </c>
      <c r="F294">
        <v>5</v>
      </c>
      <c r="G294" t="s">
        <v>184</v>
      </c>
      <c r="H294">
        <v>710</v>
      </c>
      <c r="I294" t="s">
        <v>495</v>
      </c>
      <c r="J294" t="s">
        <v>485</v>
      </c>
      <c r="K294" t="s">
        <v>486</v>
      </c>
      <c r="L294">
        <v>4552</v>
      </c>
      <c r="M294" t="s">
        <v>200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25">
      <c r="A295">
        <v>49</v>
      </c>
      <c r="B295" t="s">
        <v>467</v>
      </c>
      <c r="C295">
        <v>2019</v>
      </c>
      <c r="D295">
        <v>3</v>
      </c>
      <c r="E295" t="s">
        <v>196</v>
      </c>
      <c r="F295">
        <v>5</v>
      </c>
      <c r="G295" t="s">
        <v>184</v>
      </c>
      <c r="H295">
        <v>711</v>
      </c>
      <c r="I295" t="s">
        <v>499</v>
      </c>
      <c r="J295" t="s">
        <v>485</v>
      </c>
      <c r="K295" t="s">
        <v>486</v>
      </c>
      <c r="L295">
        <v>4552</v>
      </c>
      <c r="M295" t="s">
        <v>200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25">
      <c r="A296">
        <v>49</v>
      </c>
      <c r="B296" t="s">
        <v>467</v>
      </c>
      <c r="C296">
        <v>2019</v>
      </c>
      <c r="D296">
        <v>3</v>
      </c>
      <c r="E296" t="s">
        <v>196</v>
      </c>
      <c r="F296">
        <v>3</v>
      </c>
      <c r="G296" t="s">
        <v>179</v>
      </c>
      <c r="H296">
        <v>628</v>
      </c>
      <c r="I296" t="s">
        <v>487</v>
      </c>
      <c r="J296" t="s">
        <v>488</v>
      </c>
      <c r="K296" t="s">
        <v>489</v>
      </c>
      <c r="L296">
        <v>300</v>
      </c>
      <c r="M296" t="s">
        <v>180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25">
      <c r="A297">
        <v>49</v>
      </c>
      <c r="B297" t="s">
        <v>467</v>
      </c>
      <c r="C297">
        <v>2019</v>
      </c>
      <c r="D297">
        <v>3</v>
      </c>
      <c r="E297" t="s">
        <v>196</v>
      </c>
      <c r="F297">
        <v>3</v>
      </c>
      <c r="G297" t="s">
        <v>179</v>
      </c>
      <c r="H297">
        <v>616</v>
      </c>
      <c r="I297" t="s">
        <v>493</v>
      </c>
      <c r="J297" t="s">
        <v>488</v>
      </c>
      <c r="K297" t="s">
        <v>489</v>
      </c>
      <c r="L297">
        <v>4532</v>
      </c>
      <c r="M297" t="s">
        <v>186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25">
      <c r="A298">
        <v>49</v>
      </c>
      <c r="B298" t="s">
        <v>467</v>
      </c>
      <c r="C298">
        <v>2019</v>
      </c>
      <c r="D298">
        <v>3</v>
      </c>
      <c r="E298" t="s">
        <v>196</v>
      </c>
      <c r="F298">
        <v>1</v>
      </c>
      <c r="G298" t="s">
        <v>176</v>
      </c>
      <c r="H298">
        <v>954</v>
      </c>
      <c r="I298" t="s">
        <v>483</v>
      </c>
      <c r="J298" t="s">
        <v>480</v>
      </c>
      <c r="K298" t="s">
        <v>481</v>
      </c>
      <c r="L298">
        <v>4512</v>
      </c>
      <c r="M298" t="s">
        <v>177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25">
      <c r="A299">
        <v>49</v>
      </c>
      <c r="B299" t="s">
        <v>467</v>
      </c>
      <c r="C299">
        <v>2019</v>
      </c>
      <c r="D299">
        <v>3</v>
      </c>
      <c r="E299" t="s">
        <v>196</v>
      </c>
      <c r="F299">
        <v>5</v>
      </c>
      <c r="G299" t="s">
        <v>184</v>
      </c>
      <c r="H299">
        <v>5</v>
      </c>
      <c r="I299" t="s">
        <v>471</v>
      </c>
      <c r="J299" t="s">
        <v>472</v>
      </c>
      <c r="K299" t="s">
        <v>473</v>
      </c>
      <c r="L299">
        <v>460</v>
      </c>
      <c r="M299" t="s">
        <v>185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25">
      <c r="A300">
        <v>49</v>
      </c>
      <c r="B300" t="s">
        <v>467</v>
      </c>
      <c r="C300">
        <v>2019</v>
      </c>
      <c r="D300">
        <v>3</v>
      </c>
      <c r="E300" t="s">
        <v>196</v>
      </c>
      <c r="F300">
        <v>1</v>
      </c>
      <c r="G300" t="s">
        <v>176</v>
      </c>
      <c r="H300">
        <v>6</v>
      </c>
      <c r="I300" t="s">
        <v>468</v>
      </c>
      <c r="J300" t="s">
        <v>469</v>
      </c>
      <c r="K300" t="s">
        <v>470</v>
      </c>
      <c r="L300">
        <v>200</v>
      </c>
      <c r="M300" t="s">
        <v>187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25">
      <c r="A301">
        <v>49</v>
      </c>
      <c r="B301" t="s">
        <v>467</v>
      </c>
      <c r="C301">
        <v>2019</v>
      </c>
      <c r="D301">
        <v>3</v>
      </c>
      <c r="E301" t="s">
        <v>196</v>
      </c>
      <c r="F301">
        <v>1</v>
      </c>
      <c r="G301" t="s">
        <v>176</v>
      </c>
      <c r="H301">
        <v>5</v>
      </c>
      <c r="I301" t="s">
        <v>471</v>
      </c>
      <c r="J301" t="s">
        <v>472</v>
      </c>
      <c r="K301" t="s">
        <v>473</v>
      </c>
      <c r="L301">
        <v>200</v>
      </c>
      <c r="M301" t="s">
        <v>187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25">
      <c r="A302">
        <v>49</v>
      </c>
      <c r="B302" t="s">
        <v>467</v>
      </c>
      <c r="C302">
        <v>2019</v>
      </c>
      <c r="D302">
        <v>3</v>
      </c>
      <c r="E302" t="s">
        <v>196</v>
      </c>
      <c r="F302">
        <v>6</v>
      </c>
      <c r="G302" t="s">
        <v>181</v>
      </c>
      <c r="H302">
        <v>34</v>
      </c>
      <c r="I302" t="s">
        <v>510</v>
      </c>
      <c r="J302" t="s">
        <v>505</v>
      </c>
      <c r="K302" t="s">
        <v>506</v>
      </c>
      <c r="L302">
        <v>700</v>
      </c>
      <c r="M302" t="s">
        <v>182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25">
      <c r="A303">
        <v>49</v>
      </c>
      <c r="B303" t="s">
        <v>467</v>
      </c>
      <c r="C303">
        <v>2019</v>
      </c>
      <c r="D303">
        <v>3</v>
      </c>
      <c r="E303" t="s">
        <v>196</v>
      </c>
      <c r="F303">
        <v>6</v>
      </c>
      <c r="G303" t="s">
        <v>181</v>
      </c>
      <c r="H303">
        <v>626</v>
      </c>
      <c r="I303" t="s">
        <v>503</v>
      </c>
      <c r="J303" t="s">
        <v>126</v>
      </c>
      <c r="K303" t="s">
        <v>189</v>
      </c>
      <c r="L303">
        <v>700</v>
      </c>
      <c r="M303" t="s">
        <v>182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25">
      <c r="A304">
        <v>49</v>
      </c>
      <c r="B304" t="s">
        <v>467</v>
      </c>
      <c r="C304">
        <v>2019</v>
      </c>
      <c r="D304">
        <v>3</v>
      </c>
      <c r="E304" t="s">
        <v>196</v>
      </c>
      <c r="F304">
        <v>5</v>
      </c>
      <c r="G304" t="s">
        <v>184</v>
      </c>
      <c r="H304">
        <v>944</v>
      </c>
      <c r="I304" t="s">
        <v>518</v>
      </c>
      <c r="J304" t="s">
        <v>519</v>
      </c>
      <c r="K304" t="s">
        <v>520</v>
      </c>
      <c r="L304">
        <v>4552</v>
      </c>
      <c r="M304" t="s">
        <v>200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25">
      <c r="A305">
        <v>49</v>
      </c>
      <c r="B305" t="s">
        <v>467</v>
      </c>
      <c r="C305">
        <v>2019</v>
      </c>
      <c r="D305">
        <v>3</v>
      </c>
      <c r="E305" t="s">
        <v>196</v>
      </c>
      <c r="F305">
        <v>5</v>
      </c>
      <c r="G305" t="s">
        <v>184</v>
      </c>
      <c r="H305">
        <v>13</v>
      </c>
      <c r="I305" t="s">
        <v>479</v>
      </c>
      <c r="J305" t="s">
        <v>480</v>
      </c>
      <c r="K305" t="s">
        <v>481</v>
      </c>
      <c r="L305">
        <v>460</v>
      </c>
      <c r="M305" t="s">
        <v>185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25">
      <c r="A306">
        <v>49</v>
      </c>
      <c r="B306" t="s">
        <v>467</v>
      </c>
      <c r="C306">
        <v>2019</v>
      </c>
      <c r="D306">
        <v>3</v>
      </c>
      <c r="E306" t="s">
        <v>196</v>
      </c>
      <c r="F306">
        <v>3</v>
      </c>
      <c r="G306" t="s">
        <v>179</v>
      </c>
      <c r="H306">
        <v>954</v>
      </c>
      <c r="I306" t="s">
        <v>483</v>
      </c>
      <c r="J306" t="s">
        <v>480</v>
      </c>
      <c r="K306" t="s">
        <v>481</v>
      </c>
      <c r="L306">
        <v>4532</v>
      </c>
      <c r="M306" t="s">
        <v>186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25">
      <c r="A307">
        <v>49</v>
      </c>
      <c r="B307" t="s">
        <v>467</v>
      </c>
      <c r="C307">
        <v>2019</v>
      </c>
      <c r="D307">
        <v>3</v>
      </c>
      <c r="E307" t="s">
        <v>196</v>
      </c>
      <c r="F307">
        <v>5</v>
      </c>
      <c r="G307" t="s">
        <v>184</v>
      </c>
      <c r="H307">
        <v>954</v>
      </c>
      <c r="I307" t="s">
        <v>483</v>
      </c>
      <c r="J307" t="s">
        <v>480</v>
      </c>
      <c r="K307" t="s">
        <v>481</v>
      </c>
      <c r="L307">
        <v>4552</v>
      </c>
      <c r="M307" t="s">
        <v>200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25">
      <c r="A308">
        <v>49</v>
      </c>
      <c r="B308" t="s">
        <v>467</v>
      </c>
      <c r="C308">
        <v>2019</v>
      </c>
      <c r="D308">
        <v>3</v>
      </c>
      <c r="E308" t="s">
        <v>196</v>
      </c>
      <c r="F308">
        <v>1</v>
      </c>
      <c r="G308" t="s">
        <v>176</v>
      </c>
      <c r="H308">
        <v>13</v>
      </c>
      <c r="I308" t="s">
        <v>479</v>
      </c>
      <c r="J308" t="s">
        <v>480</v>
      </c>
      <c r="K308" t="s">
        <v>481</v>
      </c>
      <c r="L308">
        <v>200</v>
      </c>
      <c r="M308" t="s">
        <v>187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25">
      <c r="A309">
        <v>49</v>
      </c>
      <c r="B309" t="s">
        <v>467</v>
      </c>
      <c r="C309">
        <v>2019</v>
      </c>
      <c r="D309">
        <v>3</v>
      </c>
      <c r="E309" t="s">
        <v>196</v>
      </c>
      <c r="F309">
        <v>10</v>
      </c>
      <c r="G309" t="s">
        <v>193</v>
      </c>
      <c r="H309">
        <v>6</v>
      </c>
      <c r="I309" t="s">
        <v>468</v>
      </c>
      <c r="J309" t="s">
        <v>469</v>
      </c>
      <c r="K309" t="s">
        <v>470</v>
      </c>
      <c r="L309">
        <v>207</v>
      </c>
      <c r="M309" t="s">
        <v>195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25">
      <c r="A310">
        <v>49</v>
      </c>
      <c r="B310" t="s">
        <v>467</v>
      </c>
      <c r="C310">
        <v>2019</v>
      </c>
      <c r="D310">
        <v>3</v>
      </c>
      <c r="E310" t="s">
        <v>196</v>
      </c>
      <c r="F310">
        <v>5</v>
      </c>
      <c r="G310" t="s">
        <v>184</v>
      </c>
      <c r="H310">
        <v>950</v>
      </c>
      <c r="I310" t="s">
        <v>475</v>
      </c>
      <c r="J310" t="s">
        <v>472</v>
      </c>
      <c r="K310" t="s">
        <v>473</v>
      </c>
      <c r="L310">
        <v>4552</v>
      </c>
      <c r="M310" t="s">
        <v>200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25">
      <c r="A311">
        <v>49</v>
      </c>
      <c r="B311" t="s">
        <v>467</v>
      </c>
      <c r="C311">
        <v>2019</v>
      </c>
      <c r="D311">
        <v>3</v>
      </c>
      <c r="E311" t="s">
        <v>196</v>
      </c>
      <c r="F311">
        <v>3</v>
      </c>
      <c r="G311" t="s">
        <v>179</v>
      </c>
      <c r="H311">
        <v>54</v>
      </c>
      <c r="I311" t="s">
        <v>523</v>
      </c>
      <c r="J311" t="s">
        <v>505</v>
      </c>
      <c r="K311" t="s">
        <v>506</v>
      </c>
      <c r="L311">
        <v>300</v>
      </c>
      <c r="M311" t="s">
        <v>180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25">
      <c r="A312">
        <v>49</v>
      </c>
      <c r="B312" t="s">
        <v>467</v>
      </c>
      <c r="C312">
        <v>2019</v>
      </c>
      <c r="D312">
        <v>3</v>
      </c>
      <c r="E312" t="s">
        <v>196</v>
      </c>
      <c r="F312">
        <v>6</v>
      </c>
      <c r="G312" t="s">
        <v>181</v>
      </c>
      <c r="H312">
        <v>616</v>
      </c>
      <c r="I312" t="s">
        <v>493</v>
      </c>
      <c r="J312" t="s">
        <v>488</v>
      </c>
      <c r="K312" t="s">
        <v>489</v>
      </c>
      <c r="L312">
        <v>4562</v>
      </c>
      <c r="M312" t="s">
        <v>188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25">
      <c r="A313">
        <v>49</v>
      </c>
      <c r="B313" t="s">
        <v>467</v>
      </c>
      <c r="C313">
        <v>2019</v>
      </c>
      <c r="D313">
        <v>3</v>
      </c>
      <c r="E313" t="s">
        <v>196</v>
      </c>
      <c r="F313">
        <v>6</v>
      </c>
      <c r="G313" t="s">
        <v>181</v>
      </c>
      <c r="H313">
        <v>619</v>
      </c>
      <c r="I313" t="s">
        <v>521</v>
      </c>
      <c r="J313" t="s">
        <v>201</v>
      </c>
      <c r="K313" t="s">
        <v>189</v>
      </c>
      <c r="L313">
        <v>4562</v>
      </c>
      <c r="M313" t="s">
        <v>188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25">
      <c r="A314">
        <v>49</v>
      </c>
      <c r="B314" t="s">
        <v>467</v>
      </c>
      <c r="C314">
        <v>2019</v>
      </c>
      <c r="D314">
        <v>3</v>
      </c>
      <c r="E314" t="s">
        <v>196</v>
      </c>
      <c r="F314">
        <v>5</v>
      </c>
      <c r="G314" t="s">
        <v>184</v>
      </c>
      <c r="H314">
        <v>700</v>
      </c>
      <c r="I314" t="s">
        <v>494</v>
      </c>
      <c r="J314" t="s">
        <v>485</v>
      </c>
      <c r="K314" t="s">
        <v>486</v>
      </c>
      <c r="L314">
        <v>460</v>
      </c>
      <c r="M314" t="s">
        <v>185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25">
      <c r="A315">
        <v>49</v>
      </c>
      <c r="B315" t="s">
        <v>467</v>
      </c>
      <c r="C315">
        <v>2019</v>
      </c>
      <c r="D315">
        <v>3</v>
      </c>
      <c r="E315" t="s">
        <v>196</v>
      </c>
      <c r="F315">
        <v>6</v>
      </c>
      <c r="G315" t="s">
        <v>181</v>
      </c>
      <c r="H315">
        <v>605</v>
      </c>
      <c r="I315" t="s">
        <v>514</v>
      </c>
      <c r="J315" t="s">
        <v>488</v>
      </c>
      <c r="K315" t="s">
        <v>489</v>
      </c>
      <c r="L315">
        <v>700</v>
      </c>
      <c r="M315" t="s">
        <v>182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25">
      <c r="A316">
        <v>49</v>
      </c>
      <c r="B316" t="s">
        <v>467</v>
      </c>
      <c r="C316">
        <v>2019</v>
      </c>
      <c r="D316">
        <v>3</v>
      </c>
      <c r="E316" t="s">
        <v>196</v>
      </c>
      <c r="F316">
        <v>6</v>
      </c>
      <c r="G316" t="s">
        <v>181</v>
      </c>
      <c r="H316">
        <v>617</v>
      </c>
      <c r="I316" t="s">
        <v>517</v>
      </c>
      <c r="J316" t="s">
        <v>477</v>
      </c>
      <c r="K316" t="s">
        <v>478</v>
      </c>
      <c r="L316">
        <v>4562</v>
      </c>
      <c r="M316" t="s">
        <v>188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25">
      <c r="A317">
        <v>49</v>
      </c>
      <c r="B317" t="s">
        <v>467</v>
      </c>
      <c r="C317">
        <v>2019</v>
      </c>
      <c r="D317">
        <v>3</v>
      </c>
      <c r="E317" t="s">
        <v>196</v>
      </c>
      <c r="F317">
        <v>3</v>
      </c>
      <c r="G317" t="s">
        <v>179</v>
      </c>
      <c r="H317">
        <v>605</v>
      </c>
      <c r="I317" t="s">
        <v>514</v>
      </c>
      <c r="J317" t="s">
        <v>488</v>
      </c>
      <c r="K317" t="s">
        <v>489</v>
      </c>
      <c r="L317">
        <v>300</v>
      </c>
      <c r="M317" t="s">
        <v>180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25">
      <c r="A318">
        <v>49</v>
      </c>
      <c r="B318" t="s">
        <v>467</v>
      </c>
      <c r="C318">
        <v>2019</v>
      </c>
      <c r="D318">
        <v>3</v>
      </c>
      <c r="E318" t="s">
        <v>196</v>
      </c>
      <c r="F318">
        <v>3</v>
      </c>
      <c r="G318" t="s">
        <v>179</v>
      </c>
      <c r="H318">
        <v>5</v>
      </c>
      <c r="I318" t="s">
        <v>471</v>
      </c>
      <c r="J318" t="s">
        <v>472</v>
      </c>
      <c r="K318" t="s">
        <v>473</v>
      </c>
      <c r="L318">
        <v>300</v>
      </c>
      <c r="M318" t="s">
        <v>180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25">
      <c r="A319">
        <v>49</v>
      </c>
      <c r="B319" t="s">
        <v>467</v>
      </c>
      <c r="C319">
        <v>2019</v>
      </c>
      <c r="D319">
        <v>3</v>
      </c>
      <c r="E319" t="s">
        <v>196</v>
      </c>
      <c r="F319">
        <v>3</v>
      </c>
      <c r="G319" t="s">
        <v>179</v>
      </c>
      <c r="H319">
        <v>6</v>
      </c>
      <c r="I319" t="s">
        <v>468</v>
      </c>
      <c r="J319" t="s">
        <v>469</v>
      </c>
      <c r="K319" t="s">
        <v>470</v>
      </c>
      <c r="L319">
        <v>300</v>
      </c>
      <c r="M319" t="s">
        <v>180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25">
      <c r="A320">
        <v>49</v>
      </c>
      <c r="B320" t="s">
        <v>467</v>
      </c>
      <c r="C320">
        <v>2019</v>
      </c>
      <c r="D320">
        <v>3</v>
      </c>
      <c r="E320" t="s">
        <v>196</v>
      </c>
      <c r="F320">
        <v>3</v>
      </c>
      <c r="G320" t="s">
        <v>179</v>
      </c>
      <c r="H320">
        <v>117</v>
      </c>
      <c r="I320" t="s">
        <v>524</v>
      </c>
      <c r="J320" t="s">
        <v>508</v>
      </c>
      <c r="K320" t="s">
        <v>509</v>
      </c>
      <c r="L320">
        <v>300</v>
      </c>
      <c r="M320" t="s">
        <v>180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25">
      <c r="A321">
        <v>49</v>
      </c>
      <c r="B321" t="s">
        <v>467</v>
      </c>
      <c r="C321">
        <v>2019</v>
      </c>
      <c r="D321">
        <v>3</v>
      </c>
      <c r="E321" t="s">
        <v>196</v>
      </c>
      <c r="F321">
        <v>3</v>
      </c>
      <c r="G321" t="s">
        <v>179</v>
      </c>
      <c r="H321">
        <v>422</v>
      </c>
      <c r="I321" t="s">
        <v>547</v>
      </c>
      <c r="J321">
        <v>2421</v>
      </c>
      <c r="K321" t="s">
        <v>189</v>
      </c>
      <c r="L321">
        <v>1671</v>
      </c>
      <c r="M321" t="s">
        <v>531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25">
      <c r="A322">
        <v>49</v>
      </c>
      <c r="B322" t="s">
        <v>467</v>
      </c>
      <c r="C322">
        <v>2019</v>
      </c>
      <c r="D322">
        <v>3</v>
      </c>
      <c r="E322" t="s">
        <v>196</v>
      </c>
      <c r="F322">
        <v>5</v>
      </c>
      <c r="G322" t="s">
        <v>184</v>
      </c>
      <c r="H322">
        <v>443</v>
      </c>
      <c r="I322" t="s">
        <v>541</v>
      </c>
      <c r="J322">
        <v>2121</v>
      </c>
      <c r="K322" t="s">
        <v>189</v>
      </c>
      <c r="L322">
        <v>1670</v>
      </c>
      <c r="M322" t="s">
        <v>538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25">
      <c r="A323">
        <v>49</v>
      </c>
      <c r="B323" t="s">
        <v>467</v>
      </c>
      <c r="C323">
        <v>2019</v>
      </c>
      <c r="D323">
        <v>3</v>
      </c>
      <c r="E323" t="s">
        <v>196</v>
      </c>
      <c r="F323">
        <v>3</v>
      </c>
      <c r="G323" t="s">
        <v>179</v>
      </c>
      <c r="H323">
        <v>406</v>
      </c>
      <c r="I323" t="s">
        <v>550</v>
      </c>
      <c r="J323">
        <v>2221</v>
      </c>
      <c r="K323" t="s">
        <v>189</v>
      </c>
      <c r="L323">
        <v>1670</v>
      </c>
      <c r="M323" t="s">
        <v>538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25">
      <c r="A324">
        <v>49</v>
      </c>
      <c r="B324" t="s">
        <v>467</v>
      </c>
      <c r="C324">
        <v>2019</v>
      </c>
      <c r="D324">
        <v>3</v>
      </c>
      <c r="E324" t="s">
        <v>196</v>
      </c>
      <c r="F324">
        <v>3</v>
      </c>
      <c r="G324" t="s">
        <v>179</v>
      </c>
      <c r="H324">
        <v>425</v>
      </c>
      <c r="I324" t="s">
        <v>526</v>
      </c>
      <c r="J324" t="s">
        <v>527</v>
      </c>
      <c r="K324" t="s">
        <v>189</v>
      </c>
      <c r="L324">
        <v>1675</v>
      </c>
      <c r="M324" t="s">
        <v>528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25">
      <c r="A325">
        <v>49</v>
      </c>
      <c r="B325" t="s">
        <v>467</v>
      </c>
      <c r="C325">
        <v>2019</v>
      </c>
      <c r="D325">
        <v>3</v>
      </c>
      <c r="E325" t="s">
        <v>196</v>
      </c>
      <c r="F325">
        <v>3</v>
      </c>
      <c r="G325" t="s">
        <v>179</v>
      </c>
      <c r="H325">
        <v>432</v>
      </c>
      <c r="I325" t="s">
        <v>554</v>
      </c>
      <c r="J325" t="s">
        <v>555</v>
      </c>
      <c r="K325" t="s">
        <v>189</v>
      </c>
      <c r="L325">
        <v>1674</v>
      </c>
      <c r="M325" t="s">
        <v>556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25">
      <c r="A326">
        <v>49</v>
      </c>
      <c r="B326" t="s">
        <v>467</v>
      </c>
      <c r="C326">
        <v>2019</v>
      </c>
      <c r="D326">
        <v>3</v>
      </c>
      <c r="E326" t="s">
        <v>196</v>
      </c>
      <c r="F326">
        <v>3</v>
      </c>
      <c r="G326" t="s">
        <v>179</v>
      </c>
      <c r="H326">
        <v>439</v>
      </c>
      <c r="I326" t="s">
        <v>534</v>
      </c>
      <c r="J326" t="s">
        <v>535</v>
      </c>
      <c r="K326" t="s">
        <v>189</v>
      </c>
      <c r="L326">
        <v>300</v>
      </c>
      <c r="M326" t="s">
        <v>180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25">
      <c r="A327">
        <v>49</v>
      </c>
      <c r="B327" t="s">
        <v>467</v>
      </c>
      <c r="C327">
        <v>2019</v>
      </c>
      <c r="D327">
        <v>3</v>
      </c>
      <c r="E327" t="s">
        <v>196</v>
      </c>
      <c r="F327">
        <v>5</v>
      </c>
      <c r="G327" t="s">
        <v>184</v>
      </c>
      <c r="H327">
        <v>423</v>
      </c>
      <c r="I327" t="s">
        <v>529</v>
      </c>
      <c r="J327" t="s">
        <v>530</v>
      </c>
      <c r="K327" t="s">
        <v>189</v>
      </c>
      <c r="L327">
        <v>1671</v>
      </c>
      <c r="M327" t="s">
        <v>531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25">
      <c r="A328">
        <v>49</v>
      </c>
      <c r="B328" t="s">
        <v>467</v>
      </c>
      <c r="C328">
        <v>2019</v>
      </c>
      <c r="D328">
        <v>3</v>
      </c>
      <c r="E328" t="s">
        <v>196</v>
      </c>
      <c r="F328">
        <v>3</v>
      </c>
      <c r="G328" t="s">
        <v>179</v>
      </c>
      <c r="H328">
        <v>424</v>
      </c>
      <c r="I328" t="s">
        <v>565</v>
      </c>
      <c r="J328">
        <v>2431</v>
      </c>
      <c r="K328" t="s">
        <v>189</v>
      </c>
      <c r="L328">
        <v>300</v>
      </c>
      <c r="M328" t="s">
        <v>180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25">
      <c r="A329">
        <v>49</v>
      </c>
      <c r="B329" t="s">
        <v>467</v>
      </c>
      <c r="C329">
        <v>2019</v>
      </c>
      <c r="D329">
        <v>3</v>
      </c>
      <c r="E329" t="s">
        <v>196</v>
      </c>
      <c r="F329">
        <v>5</v>
      </c>
      <c r="G329" t="s">
        <v>184</v>
      </c>
      <c r="H329">
        <v>418</v>
      </c>
      <c r="I329" t="s">
        <v>575</v>
      </c>
      <c r="J329">
        <v>2321</v>
      </c>
      <c r="K329" t="s">
        <v>189</v>
      </c>
      <c r="L329">
        <v>1671</v>
      </c>
      <c r="M329" t="s">
        <v>531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25">
      <c r="A330">
        <v>49</v>
      </c>
      <c r="B330" t="s">
        <v>467</v>
      </c>
      <c r="C330">
        <v>2019</v>
      </c>
      <c r="D330">
        <v>3</v>
      </c>
      <c r="E330" t="s">
        <v>196</v>
      </c>
      <c r="F330">
        <v>5</v>
      </c>
      <c r="G330" t="s">
        <v>184</v>
      </c>
      <c r="H330">
        <v>417</v>
      </c>
      <c r="I330" t="s">
        <v>546</v>
      </c>
      <c r="J330">
        <v>2367</v>
      </c>
      <c r="K330" t="s">
        <v>189</v>
      </c>
      <c r="L330">
        <v>400</v>
      </c>
      <c r="M330" t="s">
        <v>184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25">
      <c r="A331">
        <v>49</v>
      </c>
      <c r="B331" t="s">
        <v>467</v>
      </c>
      <c r="C331">
        <v>2019</v>
      </c>
      <c r="D331">
        <v>3</v>
      </c>
      <c r="E331" t="s">
        <v>196</v>
      </c>
      <c r="F331">
        <v>5</v>
      </c>
      <c r="G331" t="s">
        <v>184</v>
      </c>
      <c r="H331">
        <v>425</v>
      </c>
      <c r="I331" t="s">
        <v>526</v>
      </c>
      <c r="J331" t="s">
        <v>527</v>
      </c>
      <c r="K331" t="s">
        <v>189</v>
      </c>
      <c r="L331">
        <v>1675</v>
      </c>
      <c r="M331" t="s">
        <v>528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25">
      <c r="A332">
        <v>49</v>
      </c>
      <c r="B332" t="s">
        <v>467</v>
      </c>
      <c r="C332">
        <v>2019</v>
      </c>
      <c r="D332">
        <v>3</v>
      </c>
      <c r="E332" t="s">
        <v>196</v>
      </c>
      <c r="F332">
        <v>3</v>
      </c>
      <c r="G332" t="s">
        <v>179</v>
      </c>
      <c r="H332">
        <v>415</v>
      </c>
      <c r="I332" t="s">
        <v>548</v>
      </c>
      <c r="J332" t="s">
        <v>549</v>
      </c>
      <c r="K332" t="s">
        <v>189</v>
      </c>
      <c r="L332">
        <v>1670</v>
      </c>
      <c r="M332" t="s">
        <v>538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25">
      <c r="A333">
        <v>49</v>
      </c>
      <c r="B333" t="s">
        <v>467</v>
      </c>
      <c r="C333">
        <v>2019</v>
      </c>
      <c r="D333">
        <v>3</v>
      </c>
      <c r="E333" t="s">
        <v>196</v>
      </c>
      <c r="F333">
        <v>3</v>
      </c>
      <c r="G333" t="s">
        <v>179</v>
      </c>
      <c r="H333">
        <v>441</v>
      </c>
      <c r="I333" t="s">
        <v>573</v>
      </c>
      <c r="J333" t="s">
        <v>574</v>
      </c>
      <c r="K333" t="s">
        <v>189</v>
      </c>
      <c r="L333">
        <v>300</v>
      </c>
      <c r="M333" t="s">
        <v>180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25">
      <c r="A334">
        <v>49</v>
      </c>
      <c r="B334" t="s">
        <v>467</v>
      </c>
      <c r="C334">
        <v>2019</v>
      </c>
      <c r="D334">
        <v>3</v>
      </c>
      <c r="E334" t="s">
        <v>196</v>
      </c>
      <c r="F334">
        <v>5</v>
      </c>
      <c r="G334" t="s">
        <v>184</v>
      </c>
      <c r="H334">
        <v>411</v>
      </c>
      <c r="I334" t="s">
        <v>536</v>
      </c>
      <c r="J334" t="s">
        <v>537</v>
      </c>
      <c r="K334" t="s">
        <v>189</v>
      </c>
      <c r="L334">
        <v>1670</v>
      </c>
      <c r="M334" t="s">
        <v>538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25">
      <c r="A335">
        <v>49</v>
      </c>
      <c r="B335" t="s">
        <v>467</v>
      </c>
      <c r="C335">
        <v>2019</v>
      </c>
      <c r="D335">
        <v>3</v>
      </c>
      <c r="E335" t="s">
        <v>196</v>
      </c>
      <c r="F335">
        <v>5</v>
      </c>
      <c r="G335" t="s">
        <v>184</v>
      </c>
      <c r="H335">
        <v>419</v>
      </c>
      <c r="I335" t="s">
        <v>566</v>
      </c>
      <c r="J335" t="s">
        <v>567</v>
      </c>
      <c r="K335" t="s">
        <v>189</v>
      </c>
      <c r="L335">
        <v>1671</v>
      </c>
      <c r="M335" t="s">
        <v>531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25">
      <c r="A336">
        <v>49</v>
      </c>
      <c r="B336" t="s">
        <v>467</v>
      </c>
      <c r="C336">
        <v>2019</v>
      </c>
      <c r="D336">
        <v>3</v>
      </c>
      <c r="E336" t="s">
        <v>196</v>
      </c>
      <c r="F336">
        <v>5</v>
      </c>
      <c r="G336" t="s">
        <v>184</v>
      </c>
      <c r="H336">
        <v>420</v>
      </c>
      <c r="I336" t="s">
        <v>545</v>
      </c>
      <c r="J336">
        <v>2331</v>
      </c>
      <c r="K336" t="s">
        <v>189</v>
      </c>
      <c r="L336">
        <v>400</v>
      </c>
      <c r="M336" t="s">
        <v>184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25">
      <c r="A337">
        <v>49</v>
      </c>
      <c r="B337" t="s">
        <v>467</v>
      </c>
      <c r="C337">
        <v>2019</v>
      </c>
      <c r="D337">
        <v>3</v>
      </c>
      <c r="E337" t="s">
        <v>196</v>
      </c>
      <c r="F337">
        <v>5</v>
      </c>
      <c r="G337" t="s">
        <v>184</v>
      </c>
      <c r="H337">
        <v>406</v>
      </c>
      <c r="I337" t="s">
        <v>550</v>
      </c>
      <c r="J337">
        <v>2221</v>
      </c>
      <c r="K337" t="s">
        <v>189</v>
      </c>
      <c r="L337">
        <v>1670</v>
      </c>
      <c r="M337" t="s">
        <v>538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25">
      <c r="A338">
        <v>49</v>
      </c>
      <c r="B338" t="s">
        <v>467</v>
      </c>
      <c r="C338">
        <v>2019</v>
      </c>
      <c r="D338">
        <v>3</v>
      </c>
      <c r="E338" t="s">
        <v>196</v>
      </c>
      <c r="F338">
        <v>3</v>
      </c>
      <c r="G338" t="s">
        <v>179</v>
      </c>
      <c r="H338">
        <v>440</v>
      </c>
      <c r="I338" t="s">
        <v>569</v>
      </c>
      <c r="J338" t="s">
        <v>570</v>
      </c>
      <c r="K338" t="s">
        <v>189</v>
      </c>
      <c r="L338">
        <v>1672</v>
      </c>
      <c r="M338" t="s">
        <v>571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25">
      <c r="A339">
        <v>49</v>
      </c>
      <c r="B339" t="s">
        <v>467</v>
      </c>
      <c r="C339">
        <v>2019</v>
      </c>
      <c r="D339">
        <v>3</v>
      </c>
      <c r="E339" t="s">
        <v>196</v>
      </c>
      <c r="F339">
        <v>5</v>
      </c>
      <c r="G339" t="s">
        <v>184</v>
      </c>
      <c r="H339">
        <v>415</v>
      </c>
      <c r="I339" t="s">
        <v>548</v>
      </c>
      <c r="J339" t="s">
        <v>549</v>
      </c>
      <c r="K339" t="s">
        <v>189</v>
      </c>
      <c r="L339">
        <v>1670</v>
      </c>
      <c r="M339" t="s">
        <v>538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25">
      <c r="A340">
        <v>49</v>
      </c>
      <c r="B340" t="s">
        <v>467</v>
      </c>
      <c r="C340">
        <v>2019</v>
      </c>
      <c r="D340">
        <v>3</v>
      </c>
      <c r="E340" t="s">
        <v>196</v>
      </c>
      <c r="F340">
        <v>3</v>
      </c>
      <c r="G340" t="s">
        <v>179</v>
      </c>
      <c r="H340">
        <v>414</v>
      </c>
      <c r="I340" t="s">
        <v>552</v>
      </c>
      <c r="J340">
        <v>3421</v>
      </c>
      <c r="K340" t="s">
        <v>189</v>
      </c>
      <c r="L340">
        <v>1670</v>
      </c>
      <c r="M340" t="s">
        <v>538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25">
      <c r="A341">
        <v>49</v>
      </c>
      <c r="B341" t="s">
        <v>467</v>
      </c>
      <c r="C341">
        <v>2019</v>
      </c>
      <c r="D341">
        <v>3</v>
      </c>
      <c r="E341" t="s">
        <v>196</v>
      </c>
      <c r="F341">
        <v>1</v>
      </c>
      <c r="G341" t="s">
        <v>176</v>
      </c>
      <c r="H341">
        <v>403</v>
      </c>
      <c r="I341" t="s">
        <v>559</v>
      </c>
      <c r="J341">
        <v>1101</v>
      </c>
      <c r="K341" t="s">
        <v>189</v>
      </c>
      <c r="L341">
        <v>200</v>
      </c>
      <c r="M341" t="s">
        <v>187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25">
      <c r="A342">
        <v>49</v>
      </c>
      <c r="B342" t="s">
        <v>467</v>
      </c>
      <c r="C342">
        <v>2019</v>
      </c>
      <c r="D342">
        <v>3</v>
      </c>
      <c r="E342" t="s">
        <v>196</v>
      </c>
      <c r="F342">
        <v>1</v>
      </c>
      <c r="G342" t="s">
        <v>176</v>
      </c>
      <c r="H342">
        <v>404</v>
      </c>
      <c r="I342" t="s">
        <v>553</v>
      </c>
      <c r="J342">
        <v>0</v>
      </c>
      <c r="K342" t="s">
        <v>189</v>
      </c>
      <c r="L342">
        <v>0</v>
      </c>
      <c r="M342" t="s">
        <v>189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25">
      <c r="A343">
        <v>49</v>
      </c>
      <c r="B343" t="s">
        <v>467</v>
      </c>
      <c r="C343">
        <v>2019</v>
      </c>
      <c r="D343">
        <v>3</v>
      </c>
      <c r="E343" t="s">
        <v>196</v>
      </c>
      <c r="F343">
        <v>10</v>
      </c>
      <c r="G343" t="s">
        <v>193</v>
      </c>
      <c r="H343">
        <v>402</v>
      </c>
      <c r="I343" t="s">
        <v>533</v>
      </c>
      <c r="J343">
        <v>1301</v>
      </c>
      <c r="K343" t="s">
        <v>189</v>
      </c>
      <c r="L343">
        <v>207</v>
      </c>
      <c r="M343" t="s">
        <v>195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25">
      <c r="A344">
        <v>49</v>
      </c>
      <c r="B344" t="s">
        <v>467</v>
      </c>
      <c r="C344">
        <v>2019</v>
      </c>
      <c r="D344">
        <v>3</v>
      </c>
      <c r="E344" t="s">
        <v>196</v>
      </c>
      <c r="F344">
        <v>5</v>
      </c>
      <c r="G344" t="s">
        <v>184</v>
      </c>
      <c r="H344">
        <v>424</v>
      </c>
      <c r="I344" t="s">
        <v>565</v>
      </c>
      <c r="J344">
        <v>2431</v>
      </c>
      <c r="K344" t="s">
        <v>189</v>
      </c>
      <c r="L344">
        <v>400</v>
      </c>
      <c r="M344" t="s">
        <v>184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25">
      <c r="A345">
        <v>49</v>
      </c>
      <c r="B345" t="s">
        <v>467</v>
      </c>
      <c r="C345">
        <v>2019</v>
      </c>
      <c r="D345">
        <v>3</v>
      </c>
      <c r="E345" t="s">
        <v>196</v>
      </c>
      <c r="F345">
        <v>5</v>
      </c>
      <c r="G345" t="s">
        <v>184</v>
      </c>
      <c r="H345">
        <v>407</v>
      </c>
      <c r="I345" t="s">
        <v>543</v>
      </c>
      <c r="J345" t="s">
        <v>544</v>
      </c>
      <c r="K345" t="s">
        <v>189</v>
      </c>
      <c r="L345">
        <v>1670</v>
      </c>
      <c r="M345" t="s">
        <v>538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25">
      <c r="A346">
        <v>49</v>
      </c>
      <c r="B346" t="s">
        <v>467</v>
      </c>
      <c r="C346">
        <v>2019</v>
      </c>
      <c r="D346">
        <v>3</v>
      </c>
      <c r="E346" t="s">
        <v>196</v>
      </c>
      <c r="F346">
        <v>5</v>
      </c>
      <c r="G346" t="s">
        <v>184</v>
      </c>
      <c r="H346">
        <v>410</v>
      </c>
      <c r="I346" t="s">
        <v>560</v>
      </c>
      <c r="J346">
        <v>3321</v>
      </c>
      <c r="K346" t="s">
        <v>189</v>
      </c>
      <c r="L346">
        <v>1670</v>
      </c>
      <c r="M346" t="s">
        <v>538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25">
      <c r="A347">
        <v>49</v>
      </c>
      <c r="B347" t="s">
        <v>467</v>
      </c>
      <c r="C347">
        <v>2019</v>
      </c>
      <c r="D347">
        <v>3</v>
      </c>
      <c r="E347" t="s">
        <v>196</v>
      </c>
      <c r="F347">
        <v>1</v>
      </c>
      <c r="G347" t="s">
        <v>176</v>
      </c>
      <c r="H347">
        <v>400</v>
      </c>
      <c r="I347" t="s">
        <v>557</v>
      </c>
      <c r="J347">
        <v>1247</v>
      </c>
      <c r="K347" t="s">
        <v>189</v>
      </c>
      <c r="L347">
        <v>207</v>
      </c>
      <c r="M347" t="s">
        <v>195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25">
      <c r="A348">
        <v>49</v>
      </c>
      <c r="B348" t="s">
        <v>467</v>
      </c>
      <c r="C348">
        <v>2019</v>
      </c>
      <c r="D348">
        <v>3</v>
      </c>
      <c r="E348" t="s">
        <v>196</v>
      </c>
      <c r="F348">
        <v>3</v>
      </c>
      <c r="G348" t="s">
        <v>179</v>
      </c>
      <c r="H348">
        <v>404</v>
      </c>
      <c r="I348" t="s">
        <v>553</v>
      </c>
      <c r="J348">
        <v>2107</v>
      </c>
      <c r="K348" t="s">
        <v>189</v>
      </c>
      <c r="L348">
        <v>300</v>
      </c>
      <c r="M348" t="s">
        <v>180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25">
      <c r="A349">
        <v>49</v>
      </c>
      <c r="B349" t="s">
        <v>467</v>
      </c>
      <c r="C349">
        <v>2019</v>
      </c>
      <c r="D349">
        <v>3</v>
      </c>
      <c r="E349" t="s">
        <v>196</v>
      </c>
      <c r="F349">
        <v>5</v>
      </c>
      <c r="G349" t="s">
        <v>184</v>
      </c>
      <c r="H349">
        <v>404</v>
      </c>
      <c r="I349" t="s">
        <v>553</v>
      </c>
      <c r="J349">
        <v>2107</v>
      </c>
      <c r="K349" t="s">
        <v>189</v>
      </c>
      <c r="L349">
        <v>400</v>
      </c>
      <c r="M349" t="s">
        <v>184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25">
      <c r="A350">
        <v>49</v>
      </c>
      <c r="B350" t="s">
        <v>467</v>
      </c>
      <c r="C350">
        <v>2019</v>
      </c>
      <c r="D350">
        <v>3</v>
      </c>
      <c r="E350" t="s">
        <v>196</v>
      </c>
      <c r="F350">
        <v>3</v>
      </c>
      <c r="G350" t="s">
        <v>179</v>
      </c>
      <c r="H350">
        <v>423</v>
      </c>
      <c r="I350" t="s">
        <v>529</v>
      </c>
      <c r="J350" t="s">
        <v>530</v>
      </c>
      <c r="K350" t="s">
        <v>189</v>
      </c>
      <c r="L350">
        <v>1671</v>
      </c>
      <c r="M350" t="s">
        <v>531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25">
      <c r="A351">
        <v>49</v>
      </c>
      <c r="B351" t="s">
        <v>467</v>
      </c>
      <c r="C351">
        <v>2019</v>
      </c>
      <c r="D351">
        <v>3</v>
      </c>
      <c r="E351" t="s">
        <v>196</v>
      </c>
      <c r="F351">
        <v>3</v>
      </c>
      <c r="G351" t="s">
        <v>179</v>
      </c>
      <c r="H351">
        <v>428</v>
      </c>
      <c r="I351" t="s">
        <v>576</v>
      </c>
      <c r="J351" t="s">
        <v>577</v>
      </c>
      <c r="K351" t="s">
        <v>189</v>
      </c>
      <c r="L351">
        <v>1675</v>
      </c>
      <c r="M351" t="s">
        <v>528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25">
      <c r="A352">
        <v>49</v>
      </c>
      <c r="B352" t="s">
        <v>467</v>
      </c>
      <c r="C352">
        <v>2019</v>
      </c>
      <c r="D352">
        <v>3</v>
      </c>
      <c r="E352" t="s">
        <v>196</v>
      </c>
      <c r="F352">
        <v>3</v>
      </c>
      <c r="G352" t="s">
        <v>179</v>
      </c>
      <c r="H352">
        <v>446</v>
      </c>
      <c r="I352" t="s">
        <v>568</v>
      </c>
      <c r="J352">
        <v>8011</v>
      </c>
      <c r="K352" t="s">
        <v>189</v>
      </c>
      <c r="L352">
        <v>300</v>
      </c>
      <c r="M352" t="s">
        <v>180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25">
      <c r="A353">
        <v>49</v>
      </c>
      <c r="B353" t="s">
        <v>467</v>
      </c>
      <c r="C353">
        <v>2019</v>
      </c>
      <c r="D353">
        <v>3</v>
      </c>
      <c r="E353" t="s">
        <v>196</v>
      </c>
      <c r="F353">
        <v>5</v>
      </c>
      <c r="G353" t="s">
        <v>184</v>
      </c>
      <c r="H353">
        <v>409</v>
      </c>
      <c r="I353" t="s">
        <v>564</v>
      </c>
      <c r="J353">
        <v>3367</v>
      </c>
      <c r="K353" t="s">
        <v>189</v>
      </c>
      <c r="L353">
        <v>400</v>
      </c>
      <c r="M353" t="s">
        <v>184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25">
      <c r="A354">
        <v>49</v>
      </c>
      <c r="B354" t="s">
        <v>467</v>
      </c>
      <c r="C354">
        <v>2019</v>
      </c>
      <c r="D354">
        <v>3</v>
      </c>
      <c r="E354" t="s">
        <v>196</v>
      </c>
      <c r="F354">
        <v>10</v>
      </c>
      <c r="G354" t="s">
        <v>193</v>
      </c>
      <c r="H354">
        <v>400</v>
      </c>
      <c r="I354" t="s">
        <v>557</v>
      </c>
      <c r="J354">
        <v>1247</v>
      </c>
      <c r="K354" t="s">
        <v>189</v>
      </c>
      <c r="L354">
        <v>207</v>
      </c>
      <c r="M354" t="s">
        <v>195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25">
      <c r="A355">
        <v>49</v>
      </c>
      <c r="B355" t="s">
        <v>467</v>
      </c>
      <c r="C355">
        <v>2019</v>
      </c>
      <c r="D355">
        <v>3</v>
      </c>
      <c r="E355" t="s">
        <v>196</v>
      </c>
      <c r="F355">
        <v>5</v>
      </c>
      <c r="G355" t="s">
        <v>184</v>
      </c>
      <c r="H355">
        <v>422</v>
      </c>
      <c r="I355" t="s">
        <v>547</v>
      </c>
      <c r="J355">
        <v>2421</v>
      </c>
      <c r="K355" t="s">
        <v>189</v>
      </c>
      <c r="L355">
        <v>1671</v>
      </c>
      <c r="M355" t="s">
        <v>531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25">
      <c r="A356">
        <v>49</v>
      </c>
      <c r="B356" t="s">
        <v>467</v>
      </c>
      <c r="C356">
        <v>2019</v>
      </c>
      <c r="D356">
        <v>3</v>
      </c>
      <c r="E356" t="s">
        <v>196</v>
      </c>
      <c r="F356">
        <v>3</v>
      </c>
      <c r="G356" t="s">
        <v>179</v>
      </c>
      <c r="H356">
        <v>421</v>
      </c>
      <c r="I356" t="s">
        <v>532</v>
      </c>
      <c r="J356">
        <v>2496</v>
      </c>
      <c r="K356" t="s">
        <v>189</v>
      </c>
      <c r="L356">
        <v>300</v>
      </c>
      <c r="M356" t="s">
        <v>180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25">
      <c r="A357">
        <v>49</v>
      </c>
      <c r="B357" t="s">
        <v>467</v>
      </c>
      <c r="C357">
        <v>2019</v>
      </c>
      <c r="D357">
        <v>3</v>
      </c>
      <c r="E357" t="s">
        <v>196</v>
      </c>
      <c r="F357">
        <v>3</v>
      </c>
      <c r="G357" t="s">
        <v>179</v>
      </c>
      <c r="H357">
        <v>411</v>
      </c>
      <c r="I357" t="s">
        <v>536</v>
      </c>
      <c r="J357" t="s">
        <v>537</v>
      </c>
      <c r="K357" t="s">
        <v>189</v>
      </c>
      <c r="L357">
        <v>1670</v>
      </c>
      <c r="M357" t="s">
        <v>538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25">
      <c r="A358">
        <v>49</v>
      </c>
      <c r="B358" t="s">
        <v>467</v>
      </c>
      <c r="C358">
        <v>2019</v>
      </c>
      <c r="D358">
        <v>3</v>
      </c>
      <c r="E358" t="s">
        <v>196</v>
      </c>
      <c r="F358">
        <v>3</v>
      </c>
      <c r="G358" t="s">
        <v>179</v>
      </c>
      <c r="H358">
        <v>410</v>
      </c>
      <c r="I358" t="s">
        <v>560</v>
      </c>
      <c r="J358">
        <v>3321</v>
      </c>
      <c r="K358" t="s">
        <v>189</v>
      </c>
      <c r="L358">
        <v>1670</v>
      </c>
      <c r="M358" t="s">
        <v>538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25">
      <c r="A359">
        <v>49</v>
      </c>
      <c r="B359" t="s">
        <v>467</v>
      </c>
      <c r="C359">
        <v>2019</v>
      </c>
      <c r="D359">
        <v>3</v>
      </c>
      <c r="E359" t="s">
        <v>196</v>
      </c>
      <c r="F359">
        <v>3</v>
      </c>
      <c r="G359" t="s">
        <v>179</v>
      </c>
      <c r="H359">
        <v>443</v>
      </c>
      <c r="I359" t="s">
        <v>541</v>
      </c>
      <c r="J359">
        <v>2121</v>
      </c>
      <c r="K359" t="s">
        <v>189</v>
      </c>
      <c r="L359">
        <v>1670</v>
      </c>
      <c r="M359" t="s">
        <v>538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25">
      <c r="A360">
        <v>49</v>
      </c>
      <c r="B360" t="s">
        <v>467</v>
      </c>
      <c r="C360">
        <v>2019</v>
      </c>
      <c r="D360">
        <v>3</v>
      </c>
      <c r="E360" t="s">
        <v>196</v>
      </c>
      <c r="F360">
        <v>3</v>
      </c>
      <c r="G360" t="s">
        <v>179</v>
      </c>
      <c r="H360">
        <v>419</v>
      </c>
      <c r="I360" t="s">
        <v>566</v>
      </c>
      <c r="J360" t="s">
        <v>567</v>
      </c>
      <c r="K360" t="s">
        <v>189</v>
      </c>
      <c r="L360">
        <v>1671</v>
      </c>
      <c r="M360" t="s">
        <v>531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25">
      <c r="A361">
        <v>49</v>
      </c>
      <c r="B361" t="s">
        <v>467</v>
      </c>
      <c r="C361">
        <v>2019</v>
      </c>
      <c r="D361">
        <v>3</v>
      </c>
      <c r="E361" t="s">
        <v>196</v>
      </c>
      <c r="F361">
        <v>3</v>
      </c>
      <c r="G361" t="s">
        <v>179</v>
      </c>
      <c r="H361">
        <v>420</v>
      </c>
      <c r="I361" t="s">
        <v>545</v>
      </c>
      <c r="J361">
        <v>2331</v>
      </c>
      <c r="K361" t="s">
        <v>189</v>
      </c>
      <c r="L361">
        <v>300</v>
      </c>
      <c r="M361" t="s">
        <v>180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25">
      <c r="A362">
        <v>49</v>
      </c>
      <c r="B362" t="s">
        <v>467</v>
      </c>
      <c r="C362">
        <v>2019</v>
      </c>
      <c r="D362">
        <v>3</v>
      </c>
      <c r="E362" t="s">
        <v>196</v>
      </c>
      <c r="F362">
        <v>3</v>
      </c>
      <c r="G362" t="s">
        <v>179</v>
      </c>
      <c r="H362">
        <v>408</v>
      </c>
      <c r="I362" t="s">
        <v>525</v>
      </c>
      <c r="J362">
        <v>2231</v>
      </c>
      <c r="K362" t="s">
        <v>189</v>
      </c>
      <c r="L362">
        <v>300</v>
      </c>
      <c r="M362" t="s">
        <v>180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25">
      <c r="A363">
        <v>49</v>
      </c>
      <c r="B363" t="s">
        <v>467</v>
      </c>
      <c r="C363">
        <v>2019</v>
      </c>
      <c r="D363">
        <v>3</v>
      </c>
      <c r="E363" t="s">
        <v>196</v>
      </c>
      <c r="F363">
        <v>3</v>
      </c>
      <c r="G363" t="s">
        <v>179</v>
      </c>
      <c r="H363">
        <v>405</v>
      </c>
      <c r="I363" t="s">
        <v>551</v>
      </c>
      <c r="J363">
        <v>2237</v>
      </c>
      <c r="K363" t="s">
        <v>189</v>
      </c>
      <c r="L363">
        <v>300</v>
      </c>
      <c r="M363" t="s">
        <v>180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25">
      <c r="A364">
        <v>49</v>
      </c>
      <c r="B364" t="s">
        <v>467</v>
      </c>
      <c r="C364">
        <v>2019</v>
      </c>
      <c r="D364">
        <v>3</v>
      </c>
      <c r="E364" t="s">
        <v>196</v>
      </c>
      <c r="F364">
        <v>3</v>
      </c>
      <c r="G364" t="s">
        <v>179</v>
      </c>
      <c r="H364">
        <v>412</v>
      </c>
      <c r="I364" t="s">
        <v>580</v>
      </c>
      <c r="J364">
        <v>3331</v>
      </c>
      <c r="K364" t="s">
        <v>189</v>
      </c>
      <c r="L364">
        <v>300</v>
      </c>
      <c r="M364" t="s">
        <v>180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25">
      <c r="A365">
        <v>49</v>
      </c>
      <c r="B365" t="s">
        <v>467</v>
      </c>
      <c r="C365">
        <v>2019</v>
      </c>
      <c r="D365">
        <v>3</v>
      </c>
      <c r="E365" t="s">
        <v>196</v>
      </c>
      <c r="F365">
        <v>3</v>
      </c>
      <c r="G365" t="s">
        <v>179</v>
      </c>
      <c r="H365">
        <v>444</v>
      </c>
      <c r="I365" t="s">
        <v>542</v>
      </c>
      <c r="J365">
        <v>2131</v>
      </c>
      <c r="K365" t="s">
        <v>189</v>
      </c>
      <c r="L365">
        <v>300</v>
      </c>
      <c r="M365" t="s">
        <v>180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25">
      <c r="A366">
        <v>49</v>
      </c>
      <c r="B366" t="s">
        <v>467</v>
      </c>
      <c r="C366">
        <v>2019</v>
      </c>
      <c r="D366">
        <v>3</v>
      </c>
      <c r="E366" t="s">
        <v>196</v>
      </c>
      <c r="F366">
        <v>5</v>
      </c>
      <c r="G366" t="s">
        <v>184</v>
      </c>
      <c r="H366">
        <v>408</v>
      </c>
      <c r="I366" t="s">
        <v>525</v>
      </c>
      <c r="J366">
        <v>2231</v>
      </c>
      <c r="K366" t="s">
        <v>189</v>
      </c>
      <c r="L366">
        <v>400</v>
      </c>
      <c r="M366" t="s">
        <v>184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25">
      <c r="A367">
        <v>49</v>
      </c>
      <c r="B367" t="s">
        <v>467</v>
      </c>
      <c r="C367">
        <v>2019</v>
      </c>
      <c r="D367">
        <v>3</v>
      </c>
      <c r="E367" t="s">
        <v>196</v>
      </c>
      <c r="F367">
        <v>3</v>
      </c>
      <c r="G367" t="s">
        <v>179</v>
      </c>
      <c r="H367">
        <v>442</v>
      </c>
      <c r="I367" t="s">
        <v>578</v>
      </c>
      <c r="J367" t="s">
        <v>579</v>
      </c>
      <c r="K367" t="s">
        <v>189</v>
      </c>
      <c r="L367">
        <v>1672</v>
      </c>
      <c r="M367" t="s">
        <v>571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25">
      <c r="A368">
        <v>49</v>
      </c>
      <c r="B368" t="s">
        <v>467</v>
      </c>
      <c r="C368">
        <v>2019</v>
      </c>
      <c r="D368">
        <v>3</v>
      </c>
      <c r="E368" t="s">
        <v>196</v>
      </c>
      <c r="F368">
        <v>5</v>
      </c>
      <c r="G368" t="s">
        <v>184</v>
      </c>
      <c r="H368">
        <v>414</v>
      </c>
      <c r="I368" t="s">
        <v>552</v>
      </c>
      <c r="J368">
        <v>3421</v>
      </c>
      <c r="K368" t="s">
        <v>189</v>
      </c>
      <c r="L368">
        <v>1670</v>
      </c>
      <c r="M368" t="s">
        <v>538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25">
      <c r="A369">
        <v>49</v>
      </c>
      <c r="B369" t="s">
        <v>467</v>
      </c>
      <c r="C369">
        <v>2019</v>
      </c>
      <c r="D369">
        <v>3</v>
      </c>
      <c r="E369" t="s">
        <v>196</v>
      </c>
      <c r="F369">
        <v>1</v>
      </c>
      <c r="G369" t="s">
        <v>176</v>
      </c>
      <c r="H369">
        <v>401</v>
      </c>
      <c r="I369" t="s">
        <v>572</v>
      </c>
      <c r="J369">
        <v>1012</v>
      </c>
      <c r="K369" t="s">
        <v>189</v>
      </c>
      <c r="L369">
        <v>200</v>
      </c>
      <c r="M369" t="s">
        <v>187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25">
      <c r="A370">
        <v>49</v>
      </c>
      <c r="B370" t="s">
        <v>467</v>
      </c>
      <c r="C370">
        <v>2019</v>
      </c>
      <c r="D370">
        <v>3</v>
      </c>
      <c r="E370" t="s">
        <v>196</v>
      </c>
      <c r="F370">
        <v>10</v>
      </c>
      <c r="G370" t="s">
        <v>193</v>
      </c>
      <c r="H370">
        <v>401</v>
      </c>
      <c r="I370" t="s">
        <v>572</v>
      </c>
      <c r="J370">
        <v>1012</v>
      </c>
      <c r="K370" t="s">
        <v>189</v>
      </c>
      <c r="L370">
        <v>200</v>
      </c>
      <c r="M370" t="s">
        <v>187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25">
      <c r="A371">
        <v>49</v>
      </c>
      <c r="B371" t="s">
        <v>467</v>
      </c>
      <c r="C371">
        <v>2019</v>
      </c>
      <c r="D371">
        <v>3</v>
      </c>
      <c r="E371" t="s">
        <v>196</v>
      </c>
      <c r="F371">
        <v>3</v>
      </c>
      <c r="G371" t="s">
        <v>179</v>
      </c>
      <c r="H371">
        <v>430</v>
      </c>
      <c r="I371" t="s">
        <v>539</v>
      </c>
      <c r="J371" t="s">
        <v>540</v>
      </c>
      <c r="K371" t="s">
        <v>189</v>
      </c>
      <c r="L371">
        <v>300</v>
      </c>
      <c r="M371" t="s">
        <v>180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25">
      <c r="A372">
        <v>49</v>
      </c>
      <c r="B372" t="s">
        <v>467</v>
      </c>
      <c r="C372">
        <v>2019</v>
      </c>
      <c r="D372">
        <v>3</v>
      </c>
      <c r="E372" t="s">
        <v>196</v>
      </c>
      <c r="F372">
        <v>5</v>
      </c>
      <c r="G372" t="s">
        <v>184</v>
      </c>
      <c r="H372">
        <v>421</v>
      </c>
      <c r="I372" t="s">
        <v>532</v>
      </c>
      <c r="J372">
        <v>2496</v>
      </c>
      <c r="K372" t="s">
        <v>189</v>
      </c>
      <c r="L372">
        <v>400</v>
      </c>
      <c r="M372" t="s">
        <v>184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25">
      <c r="A373">
        <v>49</v>
      </c>
      <c r="B373" t="s">
        <v>467</v>
      </c>
      <c r="C373">
        <v>2019</v>
      </c>
      <c r="D373">
        <v>3</v>
      </c>
      <c r="E373" t="s">
        <v>196</v>
      </c>
      <c r="F373">
        <v>3</v>
      </c>
      <c r="G373" t="s">
        <v>179</v>
      </c>
      <c r="H373">
        <v>407</v>
      </c>
      <c r="I373" t="s">
        <v>543</v>
      </c>
      <c r="J373" t="s">
        <v>544</v>
      </c>
      <c r="K373" t="s">
        <v>189</v>
      </c>
      <c r="L373">
        <v>1670</v>
      </c>
      <c r="M373" t="s">
        <v>538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25">
      <c r="A374">
        <v>49</v>
      </c>
      <c r="B374" t="s">
        <v>467</v>
      </c>
      <c r="C374">
        <v>2019</v>
      </c>
      <c r="D374">
        <v>3</v>
      </c>
      <c r="E374" t="s">
        <v>196</v>
      </c>
      <c r="F374">
        <v>3</v>
      </c>
      <c r="G374" t="s">
        <v>179</v>
      </c>
      <c r="H374">
        <v>418</v>
      </c>
      <c r="I374" t="s">
        <v>575</v>
      </c>
      <c r="J374">
        <v>2321</v>
      </c>
      <c r="K374" t="s">
        <v>189</v>
      </c>
      <c r="L374">
        <v>1671</v>
      </c>
      <c r="M374" t="s">
        <v>531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25">
      <c r="A375">
        <v>49</v>
      </c>
      <c r="B375" t="s">
        <v>467</v>
      </c>
      <c r="C375">
        <v>2019</v>
      </c>
      <c r="D375">
        <v>3</v>
      </c>
      <c r="E375" t="s">
        <v>196</v>
      </c>
      <c r="F375">
        <v>3</v>
      </c>
      <c r="G375" t="s">
        <v>179</v>
      </c>
      <c r="H375">
        <v>417</v>
      </c>
      <c r="I375" t="s">
        <v>546</v>
      </c>
      <c r="J375">
        <v>2367</v>
      </c>
      <c r="K375" t="s">
        <v>189</v>
      </c>
      <c r="L375">
        <v>300</v>
      </c>
      <c r="M375" t="s">
        <v>180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25">
      <c r="A376">
        <v>49</v>
      </c>
      <c r="B376" t="s">
        <v>467</v>
      </c>
      <c r="C376">
        <v>2019</v>
      </c>
      <c r="D376">
        <v>3</v>
      </c>
      <c r="E376" t="s">
        <v>196</v>
      </c>
      <c r="F376">
        <v>5</v>
      </c>
      <c r="G376" t="s">
        <v>184</v>
      </c>
      <c r="H376">
        <v>405</v>
      </c>
      <c r="I376" t="s">
        <v>551</v>
      </c>
      <c r="J376">
        <v>2237</v>
      </c>
      <c r="K376" t="s">
        <v>189</v>
      </c>
      <c r="L376">
        <v>400</v>
      </c>
      <c r="M376" t="s">
        <v>184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25">
      <c r="A377">
        <v>49</v>
      </c>
      <c r="B377" t="s">
        <v>467</v>
      </c>
      <c r="C377">
        <v>2019</v>
      </c>
      <c r="D377">
        <v>3</v>
      </c>
      <c r="E377" t="s">
        <v>196</v>
      </c>
      <c r="F377">
        <v>3</v>
      </c>
      <c r="G377" t="s">
        <v>179</v>
      </c>
      <c r="H377">
        <v>409</v>
      </c>
      <c r="I377" t="s">
        <v>564</v>
      </c>
      <c r="J377">
        <v>3367</v>
      </c>
      <c r="K377" t="s">
        <v>189</v>
      </c>
      <c r="L377">
        <v>300</v>
      </c>
      <c r="M377" t="s">
        <v>180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25">
      <c r="A378">
        <v>49</v>
      </c>
      <c r="B378" t="s">
        <v>467</v>
      </c>
      <c r="C378">
        <v>2019</v>
      </c>
      <c r="D378">
        <v>3</v>
      </c>
      <c r="E378" t="s">
        <v>196</v>
      </c>
      <c r="F378">
        <v>3</v>
      </c>
      <c r="G378" t="s">
        <v>179</v>
      </c>
      <c r="H378">
        <v>413</v>
      </c>
      <c r="I378" t="s">
        <v>558</v>
      </c>
      <c r="J378">
        <v>3496</v>
      </c>
      <c r="K378" t="s">
        <v>189</v>
      </c>
      <c r="L378">
        <v>300</v>
      </c>
      <c r="M378" t="s">
        <v>180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25">
      <c r="A379">
        <v>49</v>
      </c>
      <c r="B379" t="s">
        <v>467</v>
      </c>
      <c r="C379">
        <v>2019</v>
      </c>
      <c r="D379">
        <v>3</v>
      </c>
      <c r="E379" t="s">
        <v>196</v>
      </c>
      <c r="F379">
        <v>10</v>
      </c>
      <c r="G379" t="s">
        <v>193</v>
      </c>
      <c r="H379">
        <v>404</v>
      </c>
      <c r="I379" t="s">
        <v>553</v>
      </c>
      <c r="J379">
        <v>0</v>
      </c>
      <c r="K379" t="s">
        <v>189</v>
      </c>
      <c r="L379">
        <v>0</v>
      </c>
      <c r="M379" t="s">
        <v>189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25">
      <c r="A380">
        <v>49</v>
      </c>
      <c r="B380" t="s">
        <v>467</v>
      </c>
      <c r="C380">
        <v>2019</v>
      </c>
      <c r="D380">
        <v>3</v>
      </c>
      <c r="E380" t="s">
        <v>196</v>
      </c>
      <c r="F380">
        <v>3</v>
      </c>
      <c r="G380" t="s">
        <v>179</v>
      </c>
      <c r="H380">
        <v>431</v>
      </c>
      <c r="I380" t="s">
        <v>561</v>
      </c>
      <c r="J380" t="s">
        <v>562</v>
      </c>
      <c r="K380" t="s">
        <v>189</v>
      </c>
      <c r="L380">
        <v>1673</v>
      </c>
      <c r="M380" t="s">
        <v>563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25">
      <c r="A381">
        <v>49</v>
      </c>
      <c r="B381" t="s">
        <v>467</v>
      </c>
      <c r="C381">
        <v>2019</v>
      </c>
      <c r="D381">
        <v>4</v>
      </c>
      <c r="E381" t="s">
        <v>192</v>
      </c>
      <c r="F381">
        <v>6</v>
      </c>
      <c r="G381" t="s">
        <v>181</v>
      </c>
      <c r="H381">
        <v>616</v>
      </c>
      <c r="I381" t="s">
        <v>493</v>
      </c>
      <c r="J381" t="s">
        <v>488</v>
      </c>
      <c r="K381" t="s">
        <v>489</v>
      </c>
      <c r="L381">
        <v>4562</v>
      </c>
      <c r="M381" t="s">
        <v>188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25">
      <c r="A382">
        <v>49</v>
      </c>
      <c r="B382" t="s">
        <v>467</v>
      </c>
      <c r="C382">
        <v>2019</v>
      </c>
      <c r="D382">
        <v>4</v>
      </c>
      <c r="E382" t="s">
        <v>192</v>
      </c>
      <c r="F382">
        <v>3</v>
      </c>
      <c r="G382" t="s">
        <v>179</v>
      </c>
      <c r="H382">
        <v>950</v>
      </c>
      <c r="I382" t="s">
        <v>475</v>
      </c>
      <c r="J382" t="s">
        <v>472</v>
      </c>
      <c r="K382" t="s">
        <v>473</v>
      </c>
      <c r="L382">
        <v>4532</v>
      </c>
      <c r="M382" t="s">
        <v>186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25">
      <c r="A383">
        <v>49</v>
      </c>
      <c r="B383" t="s">
        <v>467</v>
      </c>
      <c r="C383">
        <v>2019</v>
      </c>
      <c r="D383">
        <v>4</v>
      </c>
      <c r="E383" t="s">
        <v>192</v>
      </c>
      <c r="F383">
        <v>5</v>
      </c>
      <c r="G383" t="s">
        <v>184</v>
      </c>
      <c r="H383">
        <v>705</v>
      </c>
      <c r="I383" t="s">
        <v>484</v>
      </c>
      <c r="J383" t="s">
        <v>485</v>
      </c>
      <c r="K383" t="s">
        <v>486</v>
      </c>
      <c r="L383">
        <v>460</v>
      </c>
      <c r="M383" t="s">
        <v>185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25">
      <c r="A384">
        <v>49</v>
      </c>
      <c r="B384" t="s">
        <v>467</v>
      </c>
      <c r="C384">
        <v>2019</v>
      </c>
      <c r="D384">
        <v>4</v>
      </c>
      <c r="E384" t="s">
        <v>192</v>
      </c>
      <c r="F384">
        <v>1</v>
      </c>
      <c r="G384" t="s">
        <v>176</v>
      </c>
      <c r="H384">
        <v>13</v>
      </c>
      <c r="I384" t="s">
        <v>479</v>
      </c>
      <c r="J384" t="s">
        <v>480</v>
      </c>
      <c r="K384" t="s">
        <v>481</v>
      </c>
      <c r="L384">
        <v>200</v>
      </c>
      <c r="M384" t="s">
        <v>187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25">
      <c r="A385">
        <v>49</v>
      </c>
      <c r="B385" t="s">
        <v>467</v>
      </c>
      <c r="C385">
        <v>2019</v>
      </c>
      <c r="D385">
        <v>4</v>
      </c>
      <c r="E385" t="s">
        <v>192</v>
      </c>
      <c r="F385">
        <v>5</v>
      </c>
      <c r="G385" t="s">
        <v>184</v>
      </c>
      <c r="H385">
        <v>122</v>
      </c>
      <c r="I385" t="s">
        <v>507</v>
      </c>
      <c r="J385" t="s">
        <v>508</v>
      </c>
      <c r="K385" t="s">
        <v>509</v>
      </c>
      <c r="L385">
        <v>460</v>
      </c>
      <c r="M385" t="s">
        <v>185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25">
      <c r="A386">
        <v>49</v>
      </c>
      <c r="B386" t="s">
        <v>467</v>
      </c>
      <c r="C386">
        <v>2019</v>
      </c>
      <c r="D386">
        <v>4</v>
      </c>
      <c r="E386" t="s">
        <v>192</v>
      </c>
      <c r="F386">
        <v>1</v>
      </c>
      <c r="G386" t="s">
        <v>176</v>
      </c>
      <c r="H386">
        <v>628</v>
      </c>
      <c r="I386" t="s">
        <v>487</v>
      </c>
      <c r="J386" t="s">
        <v>488</v>
      </c>
      <c r="K386" t="s">
        <v>489</v>
      </c>
      <c r="L386">
        <v>200</v>
      </c>
      <c r="M386" t="s">
        <v>187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25">
      <c r="A387">
        <v>49</v>
      </c>
      <c r="B387" t="s">
        <v>467</v>
      </c>
      <c r="C387">
        <v>2019</v>
      </c>
      <c r="D387">
        <v>4</v>
      </c>
      <c r="E387" t="s">
        <v>192</v>
      </c>
      <c r="F387">
        <v>10</v>
      </c>
      <c r="G387" t="s">
        <v>193</v>
      </c>
      <c r="H387">
        <v>628</v>
      </c>
      <c r="I387" t="s">
        <v>487</v>
      </c>
      <c r="J387" t="s">
        <v>488</v>
      </c>
      <c r="K387" t="s">
        <v>489</v>
      </c>
      <c r="L387">
        <v>207</v>
      </c>
      <c r="M387" t="s">
        <v>195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25">
      <c r="A388">
        <v>49</v>
      </c>
      <c r="B388" t="s">
        <v>467</v>
      </c>
      <c r="C388">
        <v>2019</v>
      </c>
      <c r="D388">
        <v>4</v>
      </c>
      <c r="E388" t="s">
        <v>192</v>
      </c>
      <c r="F388">
        <v>1</v>
      </c>
      <c r="G388" t="s">
        <v>176</v>
      </c>
      <c r="H388">
        <v>616</v>
      </c>
      <c r="I388" t="s">
        <v>493</v>
      </c>
      <c r="J388" t="s">
        <v>488</v>
      </c>
      <c r="K388" t="s">
        <v>489</v>
      </c>
      <c r="L388">
        <v>4512</v>
      </c>
      <c r="M388" t="s">
        <v>177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25">
      <c r="A389">
        <v>49</v>
      </c>
      <c r="B389" t="s">
        <v>467</v>
      </c>
      <c r="C389">
        <v>2019</v>
      </c>
      <c r="D389">
        <v>4</v>
      </c>
      <c r="E389" t="s">
        <v>192</v>
      </c>
      <c r="F389">
        <v>6</v>
      </c>
      <c r="G389" t="s">
        <v>181</v>
      </c>
      <c r="H389">
        <v>619</v>
      </c>
      <c r="I389" t="s">
        <v>521</v>
      </c>
      <c r="J389" t="s">
        <v>201</v>
      </c>
      <c r="K389" t="s">
        <v>189</v>
      </c>
      <c r="L389">
        <v>4562</v>
      </c>
      <c r="M389" t="s">
        <v>188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25">
      <c r="A390">
        <v>49</v>
      </c>
      <c r="B390" t="s">
        <v>467</v>
      </c>
      <c r="C390">
        <v>2019</v>
      </c>
      <c r="D390">
        <v>4</v>
      </c>
      <c r="E390" t="s">
        <v>192</v>
      </c>
      <c r="F390">
        <v>1</v>
      </c>
      <c r="G390" t="s">
        <v>176</v>
      </c>
      <c r="H390">
        <v>950</v>
      </c>
      <c r="I390" t="s">
        <v>475</v>
      </c>
      <c r="J390" t="s">
        <v>472</v>
      </c>
      <c r="K390" t="s">
        <v>473</v>
      </c>
      <c r="L390">
        <v>4512</v>
      </c>
      <c r="M390" t="s">
        <v>177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25">
      <c r="A391">
        <v>49</v>
      </c>
      <c r="B391" t="s">
        <v>467</v>
      </c>
      <c r="C391">
        <v>2019</v>
      </c>
      <c r="D391">
        <v>4</v>
      </c>
      <c r="E391" t="s">
        <v>192</v>
      </c>
      <c r="F391">
        <v>3</v>
      </c>
      <c r="G391" t="s">
        <v>179</v>
      </c>
      <c r="H391">
        <v>5</v>
      </c>
      <c r="I391" t="s">
        <v>471</v>
      </c>
      <c r="J391" t="s">
        <v>472</v>
      </c>
      <c r="K391" t="s">
        <v>473</v>
      </c>
      <c r="L391">
        <v>300</v>
      </c>
      <c r="M391" t="s">
        <v>180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25">
      <c r="A392">
        <v>49</v>
      </c>
      <c r="B392" t="s">
        <v>467</v>
      </c>
      <c r="C392">
        <v>2019</v>
      </c>
      <c r="D392">
        <v>4</v>
      </c>
      <c r="E392" t="s">
        <v>192</v>
      </c>
      <c r="F392">
        <v>5</v>
      </c>
      <c r="G392" t="s">
        <v>184</v>
      </c>
      <c r="H392">
        <v>5</v>
      </c>
      <c r="I392" t="s">
        <v>471</v>
      </c>
      <c r="J392" t="s">
        <v>472</v>
      </c>
      <c r="K392" t="s">
        <v>473</v>
      </c>
      <c r="L392">
        <v>460</v>
      </c>
      <c r="M392" t="s">
        <v>185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25">
      <c r="A393">
        <v>49</v>
      </c>
      <c r="B393" t="s">
        <v>467</v>
      </c>
      <c r="C393">
        <v>2019</v>
      </c>
      <c r="D393">
        <v>4</v>
      </c>
      <c r="E393" t="s">
        <v>192</v>
      </c>
      <c r="F393">
        <v>1</v>
      </c>
      <c r="G393" t="s">
        <v>176</v>
      </c>
      <c r="H393">
        <v>55</v>
      </c>
      <c r="I393" t="s">
        <v>474</v>
      </c>
      <c r="J393" t="s">
        <v>472</v>
      </c>
      <c r="K393" t="s">
        <v>473</v>
      </c>
      <c r="L393">
        <v>200</v>
      </c>
      <c r="M393" t="s">
        <v>187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25">
      <c r="A394">
        <v>49</v>
      </c>
      <c r="B394" t="s">
        <v>467</v>
      </c>
      <c r="C394">
        <v>2019</v>
      </c>
      <c r="D394">
        <v>4</v>
      </c>
      <c r="E394" t="s">
        <v>192</v>
      </c>
      <c r="F394">
        <v>3</v>
      </c>
      <c r="G394" t="s">
        <v>179</v>
      </c>
      <c r="H394">
        <v>924</v>
      </c>
      <c r="I394" t="s">
        <v>490</v>
      </c>
      <c r="J394" t="s">
        <v>491</v>
      </c>
      <c r="K394" t="s">
        <v>492</v>
      </c>
      <c r="L394">
        <v>4532</v>
      </c>
      <c r="M394" t="s">
        <v>186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25">
      <c r="A395">
        <v>49</v>
      </c>
      <c r="B395" t="s">
        <v>467</v>
      </c>
      <c r="C395">
        <v>2019</v>
      </c>
      <c r="D395">
        <v>4</v>
      </c>
      <c r="E395" t="s">
        <v>192</v>
      </c>
      <c r="F395">
        <v>5</v>
      </c>
      <c r="G395" t="s">
        <v>184</v>
      </c>
      <c r="H395">
        <v>954</v>
      </c>
      <c r="I395" t="s">
        <v>483</v>
      </c>
      <c r="J395" t="s">
        <v>480</v>
      </c>
      <c r="K395" t="s">
        <v>481</v>
      </c>
      <c r="L395">
        <v>4552</v>
      </c>
      <c r="M395" t="s">
        <v>200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25">
      <c r="A396">
        <v>49</v>
      </c>
      <c r="B396" t="s">
        <v>467</v>
      </c>
      <c r="C396">
        <v>2019</v>
      </c>
      <c r="D396">
        <v>4</v>
      </c>
      <c r="E396" t="s">
        <v>192</v>
      </c>
      <c r="F396">
        <v>3</v>
      </c>
      <c r="G396" t="s">
        <v>179</v>
      </c>
      <c r="H396">
        <v>710</v>
      </c>
      <c r="I396" t="s">
        <v>495</v>
      </c>
      <c r="J396" t="s">
        <v>485</v>
      </c>
      <c r="K396" t="s">
        <v>486</v>
      </c>
      <c r="L396">
        <v>4532</v>
      </c>
      <c r="M396" t="s">
        <v>186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25">
      <c r="A397">
        <v>49</v>
      </c>
      <c r="B397" t="s">
        <v>467</v>
      </c>
      <c r="C397">
        <v>2019</v>
      </c>
      <c r="D397">
        <v>4</v>
      </c>
      <c r="E397" t="s">
        <v>192</v>
      </c>
      <c r="F397">
        <v>10</v>
      </c>
      <c r="G397" t="s">
        <v>193</v>
      </c>
      <c r="H397">
        <v>1</v>
      </c>
      <c r="I397" t="s">
        <v>496</v>
      </c>
      <c r="J397" t="s">
        <v>497</v>
      </c>
      <c r="K397" t="s">
        <v>498</v>
      </c>
      <c r="L397">
        <v>207</v>
      </c>
      <c r="M397" t="s">
        <v>195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25">
      <c r="A398">
        <v>49</v>
      </c>
      <c r="B398" t="s">
        <v>467</v>
      </c>
      <c r="C398">
        <v>2019</v>
      </c>
      <c r="D398">
        <v>4</v>
      </c>
      <c r="E398" t="s">
        <v>192</v>
      </c>
      <c r="F398">
        <v>1</v>
      </c>
      <c r="G398" t="s">
        <v>176</v>
      </c>
      <c r="H398">
        <v>905</v>
      </c>
      <c r="I398" t="s">
        <v>501</v>
      </c>
      <c r="J398" t="s">
        <v>469</v>
      </c>
      <c r="K398" t="s">
        <v>470</v>
      </c>
      <c r="L398">
        <v>4512</v>
      </c>
      <c r="M398" t="s">
        <v>177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25">
      <c r="A399">
        <v>49</v>
      </c>
      <c r="B399" t="s">
        <v>467</v>
      </c>
      <c r="C399">
        <v>2019</v>
      </c>
      <c r="D399">
        <v>4</v>
      </c>
      <c r="E399" t="s">
        <v>192</v>
      </c>
      <c r="F399">
        <v>3</v>
      </c>
      <c r="G399" t="s">
        <v>179</v>
      </c>
      <c r="H399">
        <v>605</v>
      </c>
      <c r="I399" t="s">
        <v>514</v>
      </c>
      <c r="J399" t="s">
        <v>488</v>
      </c>
      <c r="K399" t="s">
        <v>489</v>
      </c>
      <c r="L399">
        <v>300</v>
      </c>
      <c r="M399" t="s">
        <v>180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25">
      <c r="A400">
        <v>49</v>
      </c>
      <c r="B400" t="s">
        <v>467</v>
      </c>
      <c r="C400">
        <v>2019</v>
      </c>
      <c r="D400">
        <v>4</v>
      </c>
      <c r="E400" t="s">
        <v>192</v>
      </c>
      <c r="F400">
        <v>5</v>
      </c>
      <c r="G400" t="s">
        <v>184</v>
      </c>
      <c r="H400">
        <v>628</v>
      </c>
      <c r="I400" t="s">
        <v>487</v>
      </c>
      <c r="J400" t="s">
        <v>488</v>
      </c>
      <c r="K400" t="s">
        <v>489</v>
      </c>
      <c r="L400">
        <v>460</v>
      </c>
      <c r="M400" t="s">
        <v>185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25">
      <c r="A401">
        <v>49</v>
      </c>
      <c r="B401" t="s">
        <v>467</v>
      </c>
      <c r="C401">
        <v>2019</v>
      </c>
      <c r="D401">
        <v>4</v>
      </c>
      <c r="E401" t="s">
        <v>192</v>
      </c>
      <c r="F401">
        <v>5</v>
      </c>
      <c r="G401" t="s">
        <v>184</v>
      </c>
      <c r="H401">
        <v>616</v>
      </c>
      <c r="I401" t="s">
        <v>493</v>
      </c>
      <c r="J401" t="s">
        <v>488</v>
      </c>
      <c r="K401" t="s">
        <v>489</v>
      </c>
      <c r="L401">
        <v>4552</v>
      </c>
      <c r="M401" t="s">
        <v>200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25">
      <c r="A402">
        <v>49</v>
      </c>
      <c r="B402" t="s">
        <v>467</v>
      </c>
      <c r="C402">
        <v>2019</v>
      </c>
      <c r="D402">
        <v>4</v>
      </c>
      <c r="E402" t="s">
        <v>192</v>
      </c>
      <c r="F402">
        <v>1</v>
      </c>
      <c r="G402" t="s">
        <v>176</v>
      </c>
      <c r="H402">
        <v>34</v>
      </c>
      <c r="I402" t="s">
        <v>510</v>
      </c>
      <c r="J402" t="s">
        <v>505</v>
      </c>
      <c r="K402" t="s">
        <v>506</v>
      </c>
      <c r="L402">
        <v>200</v>
      </c>
      <c r="M402" t="s">
        <v>187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25">
      <c r="A403">
        <v>49</v>
      </c>
      <c r="B403" t="s">
        <v>467</v>
      </c>
      <c r="C403">
        <v>2019</v>
      </c>
      <c r="D403">
        <v>4</v>
      </c>
      <c r="E403" t="s">
        <v>192</v>
      </c>
      <c r="F403">
        <v>3</v>
      </c>
      <c r="G403" t="s">
        <v>179</v>
      </c>
      <c r="H403">
        <v>54</v>
      </c>
      <c r="I403" t="s">
        <v>523</v>
      </c>
      <c r="J403" t="s">
        <v>505</v>
      </c>
      <c r="K403" t="s">
        <v>506</v>
      </c>
      <c r="L403">
        <v>300</v>
      </c>
      <c r="M403" t="s">
        <v>180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25">
      <c r="A404">
        <v>49</v>
      </c>
      <c r="B404" t="s">
        <v>467</v>
      </c>
      <c r="C404">
        <v>2019</v>
      </c>
      <c r="D404">
        <v>4</v>
      </c>
      <c r="E404" t="s">
        <v>192</v>
      </c>
      <c r="F404">
        <v>3</v>
      </c>
      <c r="G404" t="s">
        <v>179</v>
      </c>
      <c r="H404">
        <v>13</v>
      </c>
      <c r="I404" t="s">
        <v>479</v>
      </c>
      <c r="J404" t="s">
        <v>480</v>
      </c>
      <c r="K404" t="s">
        <v>481</v>
      </c>
      <c r="L404">
        <v>300</v>
      </c>
      <c r="M404" t="s">
        <v>180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25">
      <c r="A405">
        <v>49</v>
      </c>
      <c r="B405" t="s">
        <v>467</v>
      </c>
      <c r="C405">
        <v>2019</v>
      </c>
      <c r="D405">
        <v>4</v>
      </c>
      <c r="E405" t="s">
        <v>192</v>
      </c>
      <c r="F405">
        <v>5</v>
      </c>
      <c r="G405" t="s">
        <v>184</v>
      </c>
      <c r="H405">
        <v>710</v>
      </c>
      <c r="I405" t="s">
        <v>495</v>
      </c>
      <c r="J405" t="s">
        <v>485</v>
      </c>
      <c r="K405" t="s">
        <v>486</v>
      </c>
      <c r="L405">
        <v>4552</v>
      </c>
      <c r="M405" t="s">
        <v>200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25">
      <c r="A406">
        <v>49</v>
      </c>
      <c r="B406" t="s">
        <v>467</v>
      </c>
      <c r="C406">
        <v>2019</v>
      </c>
      <c r="D406">
        <v>4</v>
      </c>
      <c r="E406" t="s">
        <v>192</v>
      </c>
      <c r="F406">
        <v>5</v>
      </c>
      <c r="G406" t="s">
        <v>184</v>
      </c>
      <c r="H406">
        <v>943</v>
      </c>
      <c r="I406" t="s">
        <v>511</v>
      </c>
      <c r="J406" t="s">
        <v>512</v>
      </c>
      <c r="K406" t="s">
        <v>513</v>
      </c>
      <c r="L406">
        <v>4552</v>
      </c>
      <c r="M406" t="s">
        <v>200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25">
      <c r="A407">
        <v>49</v>
      </c>
      <c r="B407" t="s">
        <v>467</v>
      </c>
      <c r="C407">
        <v>2019</v>
      </c>
      <c r="D407">
        <v>4</v>
      </c>
      <c r="E407" t="s">
        <v>192</v>
      </c>
      <c r="F407">
        <v>3</v>
      </c>
      <c r="G407" t="s">
        <v>179</v>
      </c>
      <c r="H407">
        <v>1</v>
      </c>
      <c r="I407" t="s">
        <v>496</v>
      </c>
      <c r="J407" t="s">
        <v>497</v>
      </c>
      <c r="K407" t="s">
        <v>498</v>
      </c>
      <c r="L407">
        <v>300</v>
      </c>
      <c r="M407" t="s">
        <v>180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25">
      <c r="A408">
        <v>49</v>
      </c>
      <c r="B408" t="s">
        <v>467</v>
      </c>
      <c r="C408">
        <v>2019</v>
      </c>
      <c r="D408">
        <v>4</v>
      </c>
      <c r="E408" t="s">
        <v>192</v>
      </c>
      <c r="F408">
        <v>10</v>
      </c>
      <c r="G408" t="s">
        <v>193</v>
      </c>
      <c r="H408">
        <v>903</v>
      </c>
      <c r="I408" t="s">
        <v>500</v>
      </c>
      <c r="J408" t="s">
        <v>497</v>
      </c>
      <c r="K408" t="s">
        <v>498</v>
      </c>
      <c r="L408">
        <v>4513</v>
      </c>
      <c r="M408" t="s">
        <v>194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25">
      <c r="A409">
        <v>49</v>
      </c>
      <c r="B409" t="s">
        <v>467</v>
      </c>
      <c r="C409">
        <v>2019</v>
      </c>
      <c r="D409">
        <v>4</v>
      </c>
      <c r="E409" t="s">
        <v>192</v>
      </c>
      <c r="F409">
        <v>3</v>
      </c>
      <c r="G409" t="s">
        <v>179</v>
      </c>
      <c r="H409">
        <v>117</v>
      </c>
      <c r="I409" t="s">
        <v>524</v>
      </c>
      <c r="J409" t="s">
        <v>508</v>
      </c>
      <c r="K409" t="s">
        <v>509</v>
      </c>
      <c r="L409">
        <v>300</v>
      </c>
      <c r="M409" t="s">
        <v>180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25">
      <c r="A410">
        <v>49</v>
      </c>
      <c r="B410" t="s">
        <v>467</v>
      </c>
      <c r="C410">
        <v>2019</v>
      </c>
      <c r="D410">
        <v>4</v>
      </c>
      <c r="E410" t="s">
        <v>192</v>
      </c>
      <c r="F410">
        <v>3</v>
      </c>
      <c r="G410" t="s">
        <v>179</v>
      </c>
      <c r="H410">
        <v>122</v>
      </c>
      <c r="I410" t="s">
        <v>507</v>
      </c>
      <c r="J410" t="s">
        <v>508</v>
      </c>
      <c r="K410" t="s">
        <v>509</v>
      </c>
      <c r="L410">
        <v>300</v>
      </c>
      <c r="M410" t="s">
        <v>180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25">
      <c r="A411">
        <v>49</v>
      </c>
      <c r="B411" t="s">
        <v>467</v>
      </c>
      <c r="C411">
        <v>2019</v>
      </c>
      <c r="D411">
        <v>4</v>
      </c>
      <c r="E411" t="s">
        <v>192</v>
      </c>
      <c r="F411">
        <v>5</v>
      </c>
      <c r="G411" t="s">
        <v>184</v>
      </c>
      <c r="H411">
        <v>950</v>
      </c>
      <c r="I411" t="s">
        <v>475</v>
      </c>
      <c r="J411" t="s">
        <v>472</v>
      </c>
      <c r="K411" t="s">
        <v>473</v>
      </c>
      <c r="L411">
        <v>4552</v>
      </c>
      <c r="M411" t="s">
        <v>200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25">
      <c r="A412">
        <v>49</v>
      </c>
      <c r="B412" t="s">
        <v>467</v>
      </c>
      <c r="C412">
        <v>2019</v>
      </c>
      <c r="D412">
        <v>4</v>
      </c>
      <c r="E412" t="s">
        <v>192</v>
      </c>
      <c r="F412">
        <v>6</v>
      </c>
      <c r="G412" t="s">
        <v>181</v>
      </c>
      <c r="H412">
        <v>34</v>
      </c>
      <c r="I412" t="s">
        <v>510</v>
      </c>
      <c r="J412" t="s">
        <v>505</v>
      </c>
      <c r="K412" t="s">
        <v>506</v>
      </c>
      <c r="L412">
        <v>700</v>
      </c>
      <c r="M412" t="s">
        <v>182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25">
      <c r="A413">
        <v>49</v>
      </c>
      <c r="B413" t="s">
        <v>467</v>
      </c>
      <c r="C413">
        <v>2019</v>
      </c>
      <c r="D413">
        <v>4</v>
      </c>
      <c r="E413" t="s">
        <v>192</v>
      </c>
      <c r="F413">
        <v>3</v>
      </c>
      <c r="G413" t="s">
        <v>179</v>
      </c>
      <c r="H413">
        <v>951</v>
      </c>
      <c r="I413" t="s">
        <v>504</v>
      </c>
      <c r="J413" t="s">
        <v>505</v>
      </c>
      <c r="K413" t="s">
        <v>506</v>
      </c>
      <c r="L413">
        <v>4532</v>
      </c>
      <c r="M413" t="s">
        <v>186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25">
      <c r="A414">
        <v>49</v>
      </c>
      <c r="B414" t="s">
        <v>467</v>
      </c>
      <c r="C414">
        <v>2019</v>
      </c>
      <c r="D414">
        <v>4</v>
      </c>
      <c r="E414" t="s">
        <v>192</v>
      </c>
      <c r="F414">
        <v>1</v>
      </c>
      <c r="G414" t="s">
        <v>176</v>
      </c>
      <c r="H414">
        <v>954</v>
      </c>
      <c r="I414" t="s">
        <v>483</v>
      </c>
      <c r="J414" t="s">
        <v>480</v>
      </c>
      <c r="K414" t="s">
        <v>481</v>
      </c>
      <c r="L414">
        <v>4512</v>
      </c>
      <c r="M414" t="s">
        <v>177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25">
      <c r="A415">
        <v>49</v>
      </c>
      <c r="B415" t="s">
        <v>467</v>
      </c>
      <c r="C415">
        <v>2019</v>
      </c>
      <c r="D415">
        <v>4</v>
      </c>
      <c r="E415" t="s">
        <v>192</v>
      </c>
      <c r="F415">
        <v>5</v>
      </c>
      <c r="G415" t="s">
        <v>184</v>
      </c>
      <c r="H415">
        <v>700</v>
      </c>
      <c r="I415" t="s">
        <v>494</v>
      </c>
      <c r="J415" t="s">
        <v>485</v>
      </c>
      <c r="K415" t="s">
        <v>486</v>
      </c>
      <c r="L415">
        <v>460</v>
      </c>
      <c r="M415" t="s">
        <v>185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25">
      <c r="A416">
        <v>49</v>
      </c>
      <c r="B416" t="s">
        <v>467</v>
      </c>
      <c r="C416">
        <v>2019</v>
      </c>
      <c r="D416">
        <v>4</v>
      </c>
      <c r="E416" t="s">
        <v>192</v>
      </c>
      <c r="F416">
        <v>1</v>
      </c>
      <c r="G416" t="s">
        <v>176</v>
      </c>
      <c r="H416">
        <v>1</v>
      </c>
      <c r="I416" t="s">
        <v>496</v>
      </c>
      <c r="J416" t="s">
        <v>497</v>
      </c>
      <c r="K416" t="s">
        <v>498</v>
      </c>
      <c r="L416">
        <v>200</v>
      </c>
      <c r="M416" t="s">
        <v>187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25">
      <c r="A417">
        <v>49</v>
      </c>
      <c r="B417" t="s">
        <v>467</v>
      </c>
      <c r="C417">
        <v>2019</v>
      </c>
      <c r="D417">
        <v>4</v>
      </c>
      <c r="E417" t="s">
        <v>192</v>
      </c>
      <c r="F417">
        <v>5</v>
      </c>
      <c r="G417" t="s">
        <v>184</v>
      </c>
      <c r="H417">
        <v>1</v>
      </c>
      <c r="I417" t="s">
        <v>496</v>
      </c>
      <c r="J417" t="s">
        <v>497</v>
      </c>
      <c r="K417" t="s">
        <v>498</v>
      </c>
      <c r="L417">
        <v>460</v>
      </c>
      <c r="M417" t="s">
        <v>185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25">
      <c r="A418">
        <v>49</v>
      </c>
      <c r="B418" t="s">
        <v>467</v>
      </c>
      <c r="C418">
        <v>2019</v>
      </c>
      <c r="D418">
        <v>4</v>
      </c>
      <c r="E418" t="s">
        <v>192</v>
      </c>
      <c r="F418">
        <v>6</v>
      </c>
      <c r="G418" t="s">
        <v>181</v>
      </c>
      <c r="H418">
        <v>605</v>
      </c>
      <c r="I418" t="s">
        <v>514</v>
      </c>
      <c r="J418" t="s">
        <v>488</v>
      </c>
      <c r="K418" t="s">
        <v>489</v>
      </c>
      <c r="L418">
        <v>700</v>
      </c>
      <c r="M418" t="s">
        <v>182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25">
      <c r="A419">
        <v>49</v>
      </c>
      <c r="B419" t="s">
        <v>467</v>
      </c>
      <c r="C419">
        <v>2019</v>
      </c>
      <c r="D419">
        <v>4</v>
      </c>
      <c r="E419" t="s">
        <v>192</v>
      </c>
      <c r="F419">
        <v>3</v>
      </c>
      <c r="G419" t="s">
        <v>179</v>
      </c>
      <c r="H419">
        <v>616</v>
      </c>
      <c r="I419" t="s">
        <v>493</v>
      </c>
      <c r="J419" t="s">
        <v>488</v>
      </c>
      <c r="K419" t="s">
        <v>489</v>
      </c>
      <c r="L419">
        <v>4532</v>
      </c>
      <c r="M419" t="s">
        <v>186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25">
      <c r="A420">
        <v>49</v>
      </c>
      <c r="B420" t="s">
        <v>467</v>
      </c>
      <c r="C420">
        <v>2019</v>
      </c>
      <c r="D420">
        <v>4</v>
      </c>
      <c r="E420" t="s">
        <v>192</v>
      </c>
      <c r="F420">
        <v>6</v>
      </c>
      <c r="G420" t="s">
        <v>181</v>
      </c>
      <c r="H420">
        <v>631</v>
      </c>
      <c r="I420" t="s">
        <v>522</v>
      </c>
      <c r="J420" t="s">
        <v>201</v>
      </c>
      <c r="K420" t="s">
        <v>189</v>
      </c>
      <c r="L420">
        <v>700</v>
      </c>
      <c r="M420" t="s">
        <v>182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25">
      <c r="A421">
        <v>49</v>
      </c>
      <c r="B421" t="s">
        <v>467</v>
      </c>
      <c r="C421">
        <v>2019</v>
      </c>
      <c r="D421">
        <v>4</v>
      </c>
      <c r="E421" t="s">
        <v>192</v>
      </c>
      <c r="F421">
        <v>3</v>
      </c>
      <c r="G421" t="s">
        <v>179</v>
      </c>
      <c r="H421">
        <v>954</v>
      </c>
      <c r="I421" t="s">
        <v>483</v>
      </c>
      <c r="J421" t="s">
        <v>480</v>
      </c>
      <c r="K421" t="s">
        <v>481</v>
      </c>
      <c r="L421">
        <v>4532</v>
      </c>
      <c r="M421" t="s">
        <v>186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25">
      <c r="A422">
        <v>49</v>
      </c>
      <c r="B422" t="s">
        <v>467</v>
      </c>
      <c r="C422">
        <v>2019</v>
      </c>
      <c r="D422">
        <v>4</v>
      </c>
      <c r="E422" t="s">
        <v>192</v>
      </c>
      <c r="F422">
        <v>5</v>
      </c>
      <c r="G422" t="s">
        <v>184</v>
      </c>
      <c r="H422">
        <v>13</v>
      </c>
      <c r="I422" t="s">
        <v>479</v>
      </c>
      <c r="J422" t="s">
        <v>480</v>
      </c>
      <c r="K422" t="s">
        <v>481</v>
      </c>
      <c r="L422">
        <v>460</v>
      </c>
      <c r="M422" t="s">
        <v>185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25">
      <c r="A423">
        <v>49</v>
      </c>
      <c r="B423" t="s">
        <v>467</v>
      </c>
      <c r="C423">
        <v>2019</v>
      </c>
      <c r="D423">
        <v>4</v>
      </c>
      <c r="E423" t="s">
        <v>192</v>
      </c>
      <c r="F423">
        <v>5</v>
      </c>
      <c r="G423" t="s">
        <v>184</v>
      </c>
      <c r="H423">
        <v>53</v>
      </c>
      <c r="I423" t="s">
        <v>482</v>
      </c>
      <c r="J423" t="s">
        <v>480</v>
      </c>
      <c r="K423" t="s">
        <v>481</v>
      </c>
      <c r="L423">
        <v>460</v>
      </c>
      <c r="M423" t="s">
        <v>185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25">
      <c r="A424">
        <v>49</v>
      </c>
      <c r="B424" t="s">
        <v>467</v>
      </c>
      <c r="C424">
        <v>2019</v>
      </c>
      <c r="D424">
        <v>4</v>
      </c>
      <c r="E424" t="s">
        <v>192</v>
      </c>
      <c r="F424">
        <v>3</v>
      </c>
      <c r="G424" t="s">
        <v>179</v>
      </c>
      <c r="H424">
        <v>711</v>
      </c>
      <c r="I424" t="s">
        <v>499</v>
      </c>
      <c r="J424" t="s">
        <v>485</v>
      </c>
      <c r="K424" t="s">
        <v>486</v>
      </c>
      <c r="L424">
        <v>4532</v>
      </c>
      <c r="M424" t="s">
        <v>186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25">
      <c r="A425">
        <v>49</v>
      </c>
      <c r="B425" t="s">
        <v>467</v>
      </c>
      <c r="C425">
        <v>2019</v>
      </c>
      <c r="D425">
        <v>4</v>
      </c>
      <c r="E425" t="s">
        <v>192</v>
      </c>
      <c r="F425">
        <v>3</v>
      </c>
      <c r="G425" t="s">
        <v>179</v>
      </c>
      <c r="H425">
        <v>700</v>
      </c>
      <c r="I425" t="s">
        <v>494</v>
      </c>
      <c r="J425" t="s">
        <v>485</v>
      </c>
      <c r="K425" t="s">
        <v>486</v>
      </c>
      <c r="L425">
        <v>300</v>
      </c>
      <c r="M425" t="s">
        <v>180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25">
      <c r="A426">
        <v>49</v>
      </c>
      <c r="B426" t="s">
        <v>467</v>
      </c>
      <c r="C426">
        <v>2019</v>
      </c>
      <c r="D426">
        <v>4</v>
      </c>
      <c r="E426" t="s">
        <v>192</v>
      </c>
      <c r="F426">
        <v>1</v>
      </c>
      <c r="G426" t="s">
        <v>176</v>
      </c>
      <c r="H426">
        <v>903</v>
      </c>
      <c r="I426" t="s">
        <v>500</v>
      </c>
      <c r="J426" t="s">
        <v>497</v>
      </c>
      <c r="K426" t="s">
        <v>498</v>
      </c>
      <c r="L426">
        <v>4512</v>
      </c>
      <c r="M426" t="s">
        <v>177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25">
      <c r="A427">
        <v>49</v>
      </c>
      <c r="B427" t="s">
        <v>467</v>
      </c>
      <c r="C427">
        <v>2019</v>
      </c>
      <c r="D427">
        <v>4</v>
      </c>
      <c r="E427" t="s">
        <v>192</v>
      </c>
      <c r="F427">
        <v>3</v>
      </c>
      <c r="G427" t="s">
        <v>179</v>
      </c>
      <c r="H427">
        <v>903</v>
      </c>
      <c r="I427" t="s">
        <v>500</v>
      </c>
      <c r="J427" t="s">
        <v>497</v>
      </c>
      <c r="K427" t="s">
        <v>498</v>
      </c>
      <c r="L427">
        <v>4532</v>
      </c>
      <c r="M427" t="s">
        <v>186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25">
      <c r="A428">
        <v>49</v>
      </c>
      <c r="B428" t="s">
        <v>467</v>
      </c>
      <c r="C428">
        <v>2019</v>
      </c>
      <c r="D428">
        <v>4</v>
      </c>
      <c r="E428" t="s">
        <v>192</v>
      </c>
      <c r="F428">
        <v>10</v>
      </c>
      <c r="G428" t="s">
        <v>193</v>
      </c>
      <c r="H428">
        <v>905</v>
      </c>
      <c r="I428" t="s">
        <v>501</v>
      </c>
      <c r="J428" t="s">
        <v>469</v>
      </c>
      <c r="K428" t="s">
        <v>470</v>
      </c>
      <c r="L428">
        <v>4513</v>
      </c>
      <c r="M428" t="s">
        <v>194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25">
      <c r="A429">
        <v>49</v>
      </c>
      <c r="B429" t="s">
        <v>467</v>
      </c>
      <c r="C429">
        <v>2019</v>
      </c>
      <c r="D429">
        <v>4</v>
      </c>
      <c r="E429" t="s">
        <v>192</v>
      </c>
      <c r="F429">
        <v>10</v>
      </c>
      <c r="G429" t="s">
        <v>193</v>
      </c>
      <c r="H429">
        <v>6</v>
      </c>
      <c r="I429" t="s">
        <v>468</v>
      </c>
      <c r="J429" t="s">
        <v>469</v>
      </c>
      <c r="K429" t="s">
        <v>470</v>
      </c>
      <c r="L429">
        <v>207</v>
      </c>
      <c r="M429" t="s">
        <v>195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25">
      <c r="A430">
        <v>49</v>
      </c>
      <c r="B430" t="s">
        <v>467</v>
      </c>
      <c r="C430">
        <v>2019</v>
      </c>
      <c r="D430">
        <v>4</v>
      </c>
      <c r="E430" t="s">
        <v>192</v>
      </c>
      <c r="F430">
        <v>3</v>
      </c>
      <c r="G430" t="s">
        <v>179</v>
      </c>
      <c r="H430">
        <v>6</v>
      </c>
      <c r="I430" t="s">
        <v>468</v>
      </c>
      <c r="J430" t="s">
        <v>469</v>
      </c>
      <c r="K430" t="s">
        <v>470</v>
      </c>
      <c r="L430">
        <v>300</v>
      </c>
      <c r="M430" t="s">
        <v>180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25">
      <c r="A431">
        <v>49</v>
      </c>
      <c r="B431" t="s">
        <v>467</v>
      </c>
      <c r="C431">
        <v>2019</v>
      </c>
      <c r="D431">
        <v>4</v>
      </c>
      <c r="E431" t="s">
        <v>192</v>
      </c>
      <c r="F431">
        <v>3</v>
      </c>
      <c r="G431" t="s">
        <v>179</v>
      </c>
      <c r="H431">
        <v>628</v>
      </c>
      <c r="I431" t="s">
        <v>487</v>
      </c>
      <c r="J431" t="s">
        <v>488</v>
      </c>
      <c r="K431" t="s">
        <v>489</v>
      </c>
      <c r="L431">
        <v>300</v>
      </c>
      <c r="M431" t="s">
        <v>180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25">
      <c r="A432">
        <v>49</v>
      </c>
      <c r="B432" t="s">
        <v>467</v>
      </c>
      <c r="C432">
        <v>2019</v>
      </c>
      <c r="D432">
        <v>4</v>
      </c>
      <c r="E432" t="s">
        <v>192</v>
      </c>
      <c r="F432">
        <v>3</v>
      </c>
      <c r="G432" t="s">
        <v>179</v>
      </c>
      <c r="H432">
        <v>629</v>
      </c>
      <c r="I432" t="s">
        <v>516</v>
      </c>
      <c r="J432" t="s">
        <v>477</v>
      </c>
      <c r="K432" t="s">
        <v>478</v>
      </c>
      <c r="L432">
        <v>300</v>
      </c>
      <c r="M432" t="s">
        <v>180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25">
      <c r="A433">
        <v>49</v>
      </c>
      <c r="B433" t="s">
        <v>467</v>
      </c>
      <c r="C433">
        <v>2019</v>
      </c>
      <c r="D433">
        <v>4</v>
      </c>
      <c r="E433" t="s">
        <v>192</v>
      </c>
      <c r="F433">
        <v>6</v>
      </c>
      <c r="G433" t="s">
        <v>181</v>
      </c>
      <c r="H433">
        <v>626</v>
      </c>
      <c r="I433" t="s">
        <v>503</v>
      </c>
      <c r="J433" t="s">
        <v>126</v>
      </c>
      <c r="K433" t="s">
        <v>189</v>
      </c>
      <c r="L433">
        <v>700</v>
      </c>
      <c r="M433" t="s">
        <v>182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25">
      <c r="A434">
        <v>49</v>
      </c>
      <c r="B434" t="s">
        <v>467</v>
      </c>
      <c r="C434">
        <v>2019</v>
      </c>
      <c r="D434">
        <v>4</v>
      </c>
      <c r="E434" t="s">
        <v>192</v>
      </c>
      <c r="F434">
        <v>3</v>
      </c>
      <c r="G434" t="s">
        <v>179</v>
      </c>
      <c r="H434">
        <v>34</v>
      </c>
      <c r="I434" t="s">
        <v>510</v>
      </c>
      <c r="J434" t="s">
        <v>505</v>
      </c>
      <c r="K434" t="s">
        <v>506</v>
      </c>
      <c r="L434">
        <v>300</v>
      </c>
      <c r="M434" t="s">
        <v>180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25">
      <c r="A435">
        <v>49</v>
      </c>
      <c r="B435" t="s">
        <v>467</v>
      </c>
      <c r="C435">
        <v>2019</v>
      </c>
      <c r="D435">
        <v>4</v>
      </c>
      <c r="E435" t="s">
        <v>192</v>
      </c>
      <c r="F435">
        <v>3</v>
      </c>
      <c r="G435" t="s">
        <v>179</v>
      </c>
      <c r="H435">
        <v>53</v>
      </c>
      <c r="I435" t="s">
        <v>482</v>
      </c>
      <c r="J435" t="s">
        <v>480</v>
      </c>
      <c r="K435" t="s">
        <v>481</v>
      </c>
      <c r="L435">
        <v>300</v>
      </c>
      <c r="M435" t="s">
        <v>180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25">
      <c r="A436">
        <v>49</v>
      </c>
      <c r="B436" t="s">
        <v>467</v>
      </c>
      <c r="C436">
        <v>2019</v>
      </c>
      <c r="D436">
        <v>4</v>
      </c>
      <c r="E436" t="s">
        <v>192</v>
      </c>
      <c r="F436">
        <v>3</v>
      </c>
      <c r="G436" t="s">
        <v>179</v>
      </c>
      <c r="H436">
        <v>705</v>
      </c>
      <c r="I436" t="s">
        <v>484</v>
      </c>
      <c r="J436" t="s">
        <v>485</v>
      </c>
      <c r="K436" t="s">
        <v>486</v>
      </c>
      <c r="L436">
        <v>300</v>
      </c>
      <c r="M436" t="s">
        <v>180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25">
      <c r="A437">
        <v>49</v>
      </c>
      <c r="B437" t="s">
        <v>467</v>
      </c>
      <c r="C437">
        <v>2019</v>
      </c>
      <c r="D437">
        <v>4</v>
      </c>
      <c r="E437" t="s">
        <v>192</v>
      </c>
      <c r="F437">
        <v>5</v>
      </c>
      <c r="G437" t="s">
        <v>184</v>
      </c>
      <c r="H437">
        <v>711</v>
      </c>
      <c r="I437" t="s">
        <v>499</v>
      </c>
      <c r="J437" t="s">
        <v>485</v>
      </c>
      <c r="K437" t="s">
        <v>486</v>
      </c>
      <c r="L437">
        <v>4552</v>
      </c>
      <c r="M437" t="s">
        <v>200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25">
      <c r="A438">
        <v>49</v>
      </c>
      <c r="B438" t="s">
        <v>467</v>
      </c>
      <c r="C438">
        <v>2019</v>
      </c>
      <c r="D438">
        <v>4</v>
      </c>
      <c r="E438" t="s">
        <v>192</v>
      </c>
      <c r="F438">
        <v>1</v>
      </c>
      <c r="G438" t="s">
        <v>176</v>
      </c>
      <c r="H438">
        <v>6</v>
      </c>
      <c r="I438" t="s">
        <v>468</v>
      </c>
      <c r="J438" t="s">
        <v>469</v>
      </c>
      <c r="K438" t="s">
        <v>470</v>
      </c>
      <c r="L438">
        <v>200</v>
      </c>
      <c r="M438" t="s">
        <v>187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25">
      <c r="A439">
        <v>49</v>
      </c>
      <c r="B439" t="s">
        <v>467</v>
      </c>
      <c r="C439">
        <v>2019</v>
      </c>
      <c r="D439">
        <v>4</v>
      </c>
      <c r="E439" t="s">
        <v>192</v>
      </c>
      <c r="F439">
        <v>6</v>
      </c>
      <c r="G439" t="s">
        <v>181</v>
      </c>
      <c r="H439">
        <v>629</v>
      </c>
      <c r="I439" t="s">
        <v>516</v>
      </c>
      <c r="J439" t="s">
        <v>477</v>
      </c>
      <c r="K439" t="s">
        <v>478</v>
      </c>
      <c r="L439">
        <v>700</v>
      </c>
      <c r="M439" t="s">
        <v>182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25">
      <c r="A440">
        <v>49</v>
      </c>
      <c r="B440" t="s">
        <v>467</v>
      </c>
      <c r="C440">
        <v>2019</v>
      </c>
      <c r="D440">
        <v>4</v>
      </c>
      <c r="E440" t="s">
        <v>192</v>
      </c>
      <c r="F440">
        <v>6</v>
      </c>
      <c r="G440" t="s">
        <v>181</v>
      </c>
      <c r="H440">
        <v>617</v>
      </c>
      <c r="I440" t="s">
        <v>517</v>
      </c>
      <c r="J440" t="s">
        <v>477</v>
      </c>
      <c r="K440" t="s">
        <v>478</v>
      </c>
      <c r="L440">
        <v>4562</v>
      </c>
      <c r="M440" t="s">
        <v>188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25">
      <c r="A441">
        <v>49</v>
      </c>
      <c r="B441" t="s">
        <v>467</v>
      </c>
      <c r="C441">
        <v>2019</v>
      </c>
      <c r="D441">
        <v>4</v>
      </c>
      <c r="E441" t="s">
        <v>192</v>
      </c>
      <c r="F441">
        <v>6</v>
      </c>
      <c r="G441" t="s">
        <v>181</v>
      </c>
      <c r="H441">
        <v>610</v>
      </c>
      <c r="I441" t="s">
        <v>476</v>
      </c>
      <c r="J441" t="s">
        <v>477</v>
      </c>
      <c r="K441" t="s">
        <v>478</v>
      </c>
      <c r="L441">
        <v>700</v>
      </c>
      <c r="M441" t="s">
        <v>182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25">
      <c r="A442">
        <v>49</v>
      </c>
      <c r="B442" t="s">
        <v>467</v>
      </c>
      <c r="C442">
        <v>2019</v>
      </c>
      <c r="D442">
        <v>4</v>
      </c>
      <c r="E442" t="s">
        <v>192</v>
      </c>
      <c r="F442">
        <v>6</v>
      </c>
      <c r="G442" t="s">
        <v>181</v>
      </c>
      <c r="H442">
        <v>628</v>
      </c>
      <c r="I442" t="s">
        <v>487</v>
      </c>
      <c r="J442" t="s">
        <v>488</v>
      </c>
      <c r="K442" t="s">
        <v>489</v>
      </c>
      <c r="L442">
        <v>700</v>
      </c>
      <c r="M442" t="s">
        <v>182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25">
      <c r="A443">
        <v>49</v>
      </c>
      <c r="B443" t="s">
        <v>467</v>
      </c>
      <c r="C443">
        <v>2019</v>
      </c>
      <c r="D443">
        <v>4</v>
      </c>
      <c r="E443" t="s">
        <v>192</v>
      </c>
      <c r="F443">
        <v>6</v>
      </c>
      <c r="G443" t="s">
        <v>181</v>
      </c>
      <c r="H443">
        <v>951</v>
      </c>
      <c r="I443" t="s">
        <v>504</v>
      </c>
      <c r="J443" t="s">
        <v>505</v>
      </c>
      <c r="K443" t="s">
        <v>506</v>
      </c>
      <c r="L443">
        <v>4562</v>
      </c>
      <c r="M443" t="s">
        <v>188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25">
      <c r="A444">
        <v>49</v>
      </c>
      <c r="B444" t="s">
        <v>467</v>
      </c>
      <c r="C444">
        <v>2019</v>
      </c>
      <c r="D444">
        <v>4</v>
      </c>
      <c r="E444" t="s">
        <v>192</v>
      </c>
      <c r="F444">
        <v>3</v>
      </c>
      <c r="G444" t="s">
        <v>179</v>
      </c>
      <c r="H444">
        <v>55</v>
      </c>
      <c r="I444" t="s">
        <v>474</v>
      </c>
      <c r="J444" t="s">
        <v>472</v>
      </c>
      <c r="K444" t="s">
        <v>473</v>
      </c>
      <c r="L444">
        <v>300</v>
      </c>
      <c r="M444" t="s">
        <v>180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25">
      <c r="A445">
        <v>49</v>
      </c>
      <c r="B445" t="s">
        <v>467</v>
      </c>
      <c r="C445">
        <v>2019</v>
      </c>
      <c r="D445">
        <v>4</v>
      </c>
      <c r="E445" t="s">
        <v>192</v>
      </c>
      <c r="F445">
        <v>1</v>
      </c>
      <c r="G445" t="s">
        <v>176</v>
      </c>
      <c r="H445">
        <v>5</v>
      </c>
      <c r="I445" t="s">
        <v>471</v>
      </c>
      <c r="J445" t="s">
        <v>472</v>
      </c>
      <c r="K445" t="s">
        <v>473</v>
      </c>
      <c r="L445">
        <v>200</v>
      </c>
      <c r="M445" t="s">
        <v>187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25">
      <c r="A446">
        <v>49</v>
      </c>
      <c r="B446" t="s">
        <v>467</v>
      </c>
      <c r="C446">
        <v>2019</v>
      </c>
      <c r="D446">
        <v>4</v>
      </c>
      <c r="E446" t="s">
        <v>192</v>
      </c>
      <c r="F446">
        <v>5</v>
      </c>
      <c r="G446" t="s">
        <v>184</v>
      </c>
      <c r="H446">
        <v>944</v>
      </c>
      <c r="I446" t="s">
        <v>518</v>
      </c>
      <c r="J446" t="s">
        <v>519</v>
      </c>
      <c r="K446" t="s">
        <v>520</v>
      </c>
      <c r="L446">
        <v>4552</v>
      </c>
      <c r="M446" t="s">
        <v>200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25">
      <c r="A447">
        <v>49</v>
      </c>
      <c r="B447" t="s">
        <v>467</v>
      </c>
      <c r="C447">
        <v>2019</v>
      </c>
      <c r="D447">
        <v>4</v>
      </c>
      <c r="E447" t="s">
        <v>192</v>
      </c>
      <c r="F447">
        <v>3</v>
      </c>
      <c r="G447" t="s">
        <v>179</v>
      </c>
      <c r="H447">
        <v>414</v>
      </c>
      <c r="I447" t="s">
        <v>552</v>
      </c>
      <c r="J447">
        <v>3421</v>
      </c>
      <c r="K447" t="s">
        <v>189</v>
      </c>
      <c r="L447">
        <v>1670</v>
      </c>
      <c r="M447" t="s">
        <v>538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25">
      <c r="A448">
        <v>49</v>
      </c>
      <c r="B448" t="s">
        <v>467</v>
      </c>
      <c r="C448">
        <v>2019</v>
      </c>
      <c r="D448">
        <v>4</v>
      </c>
      <c r="E448" t="s">
        <v>192</v>
      </c>
      <c r="F448">
        <v>5</v>
      </c>
      <c r="G448" t="s">
        <v>184</v>
      </c>
      <c r="H448">
        <v>414</v>
      </c>
      <c r="I448" t="s">
        <v>552</v>
      </c>
      <c r="J448">
        <v>3421</v>
      </c>
      <c r="K448" t="s">
        <v>189</v>
      </c>
      <c r="L448">
        <v>1670</v>
      </c>
      <c r="M448" t="s">
        <v>538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25">
      <c r="A449">
        <v>49</v>
      </c>
      <c r="B449" t="s">
        <v>467</v>
      </c>
      <c r="C449">
        <v>2019</v>
      </c>
      <c r="D449">
        <v>4</v>
      </c>
      <c r="E449" t="s">
        <v>192</v>
      </c>
      <c r="F449">
        <v>10</v>
      </c>
      <c r="G449" t="s">
        <v>193</v>
      </c>
      <c r="H449">
        <v>404</v>
      </c>
      <c r="I449" t="s">
        <v>553</v>
      </c>
      <c r="J449">
        <v>0</v>
      </c>
      <c r="K449" t="s">
        <v>189</v>
      </c>
      <c r="L449">
        <v>0</v>
      </c>
      <c r="M449" t="s">
        <v>189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25">
      <c r="A450">
        <v>49</v>
      </c>
      <c r="B450" t="s">
        <v>467</v>
      </c>
      <c r="C450">
        <v>2019</v>
      </c>
      <c r="D450">
        <v>4</v>
      </c>
      <c r="E450" t="s">
        <v>192</v>
      </c>
      <c r="F450">
        <v>3</v>
      </c>
      <c r="G450" t="s">
        <v>179</v>
      </c>
      <c r="H450">
        <v>432</v>
      </c>
      <c r="I450" t="s">
        <v>554</v>
      </c>
      <c r="J450" t="s">
        <v>555</v>
      </c>
      <c r="K450" t="s">
        <v>189</v>
      </c>
      <c r="L450">
        <v>1674</v>
      </c>
      <c r="M450" t="s">
        <v>556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25">
      <c r="A451">
        <v>49</v>
      </c>
      <c r="B451" t="s">
        <v>467</v>
      </c>
      <c r="C451">
        <v>2019</v>
      </c>
      <c r="D451">
        <v>4</v>
      </c>
      <c r="E451" t="s">
        <v>192</v>
      </c>
      <c r="F451">
        <v>5</v>
      </c>
      <c r="G451" t="s">
        <v>184</v>
      </c>
      <c r="H451">
        <v>417</v>
      </c>
      <c r="I451" t="s">
        <v>546</v>
      </c>
      <c r="J451">
        <v>2367</v>
      </c>
      <c r="K451" t="s">
        <v>189</v>
      </c>
      <c r="L451">
        <v>400</v>
      </c>
      <c r="M451" t="s">
        <v>184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25">
      <c r="A452">
        <v>49</v>
      </c>
      <c r="B452" t="s">
        <v>467</v>
      </c>
      <c r="C452">
        <v>2019</v>
      </c>
      <c r="D452">
        <v>4</v>
      </c>
      <c r="E452" t="s">
        <v>192</v>
      </c>
      <c r="F452">
        <v>3</v>
      </c>
      <c r="G452" t="s">
        <v>179</v>
      </c>
      <c r="H452">
        <v>446</v>
      </c>
      <c r="I452" t="s">
        <v>568</v>
      </c>
      <c r="J452">
        <v>8011</v>
      </c>
      <c r="K452" t="s">
        <v>189</v>
      </c>
      <c r="L452">
        <v>300</v>
      </c>
      <c r="M452" t="s">
        <v>180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25">
      <c r="A453">
        <v>49</v>
      </c>
      <c r="B453" t="s">
        <v>467</v>
      </c>
      <c r="C453">
        <v>2019</v>
      </c>
      <c r="D453">
        <v>4</v>
      </c>
      <c r="E453" t="s">
        <v>192</v>
      </c>
      <c r="F453">
        <v>5</v>
      </c>
      <c r="G453" t="s">
        <v>184</v>
      </c>
      <c r="H453">
        <v>409</v>
      </c>
      <c r="I453" t="s">
        <v>564</v>
      </c>
      <c r="J453">
        <v>3367</v>
      </c>
      <c r="K453" t="s">
        <v>189</v>
      </c>
      <c r="L453">
        <v>400</v>
      </c>
      <c r="M453" t="s">
        <v>184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25">
      <c r="A454">
        <v>49</v>
      </c>
      <c r="B454" t="s">
        <v>467</v>
      </c>
      <c r="C454">
        <v>2019</v>
      </c>
      <c r="D454">
        <v>4</v>
      </c>
      <c r="E454" t="s">
        <v>192</v>
      </c>
      <c r="F454">
        <v>3</v>
      </c>
      <c r="G454" t="s">
        <v>179</v>
      </c>
      <c r="H454">
        <v>415</v>
      </c>
      <c r="I454" t="s">
        <v>548</v>
      </c>
      <c r="J454" t="s">
        <v>549</v>
      </c>
      <c r="K454" t="s">
        <v>189</v>
      </c>
      <c r="L454">
        <v>1670</v>
      </c>
      <c r="M454" t="s">
        <v>538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25">
      <c r="A455">
        <v>49</v>
      </c>
      <c r="B455" t="s">
        <v>467</v>
      </c>
      <c r="C455">
        <v>2019</v>
      </c>
      <c r="D455">
        <v>4</v>
      </c>
      <c r="E455" t="s">
        <v>192</v>
      </c>
      <c r="F455">
        <v>3</v>
      </c>
      <c r="G455" t="s">
        <v>179</v>
      </c>
      <c r="H455">
        <v>413</v>
      </c>
      <c r="I455" t="s">
        <v>558</v>
      </c>
      <c r="J455">
        <v>3496</v>
      </c>
      <c r="K455" t="s">
        <v>189</v>
      </c>
      <c r="L455">
        <v>300</v>
      </c>
      <c r="M455" t="s">
        <v>180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25">
      <c r="A456">
        <v>49</v>
      </c>
      <c r="B456" t="s">
        <v>467</v>
      </c>
      <c r="C456">
        <v>2019</v>
      </c>
      <c r="D456">
        <v>4</v>
      </c>
      <c r="E456" t="s">
        <v>192</v>
      </c>
      <c r="F456">
        <v>5</v>
      </c>
      <c r="G456" t="s">
        <v>184</v>
      </c>
      <c r="H456">
        <v>425</v>
      </c>
      <c r="I456" t="s">
        <v>526</v>
      </c>
      <c r="J456" t="s">
        <v>527</v>
      </c>
      <c r="K456" t="s">
        <v>189</v>
      </c>
      <c r="L456">
        <v>1675</v>
      </c>
      <c r="M456" t="s">
        <v>528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25">
      <c r="A457">
        <v>49</v>
      </c>
      <c r="B457" t="s">
        <v>467</v>
      </c>
      <c r="C457">
        <v>2019</v>
      </c>
      <c r="D457">
        <v>4</v>
      </c>
      <c r="E457" t="s">
        <v>192</v>
      </c>
      <c r="F457">
        <v>10</v>
      </c>
      <c r="G457" t="s">
        <v>193</v>
      </c>
      <c r="H457">
        <v>400</v>
      </c>
      <c r="I457" t="s">
        <v>557</v>
      </c>
      <c r="J457">
        <v>1247</v>
      </c>
      <c r="K457" t="s">
        <v>189</v>
      </c>
      <c r="L457">
        <v>207</v>
      </c>
      <c r="M457" t="s">
        <v>195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25">
      <c r="A458">
        <v>49</v>
      </c>
      <c r="B458" t="s">
        <v>467</v>
      </c>
      <c r="C458">
        <v>2019</v>
      </c>
      <c r="D458">
        <v>4</v>
      </c>
      <c r="E458" t="s">
        <v>192</v>
      </c>
      <c r="F458">
        <v>3</v>
      </c>
      <c r="G458" t="s">
        <v>179</v>
      </c>
      <c r="H458">
        <v>439</v>
      </c>
      <c r="I458" t="s">
        <v>534</v>
      </c>
      <c r="J458" t="s">
        <v>535</v>
      </c>
      <c r="K458" t="s">
        <v>189</v>
      </c>
      <c r="L458">
        <v>300</v>
      </c>
      <c r="M458" t="s">
        <v>180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25">
      <c r="A459">
        <v>49</v>
      </c>
      <c r="B459" t="s">
        <v>467</v>
      </c>
      <c r="C459">
        <v>2019</v>
      </c>
      <c r="D459">
        <v>4</v>
      </c>
      <c r="E459" t="s">
        <v>192</v>
      </c>
      <c r="F459">
        <v>3</v>
      </c>
      <c r="G459" t="s">
        <v>179</v>
      </c>
      <c r="H459">
        <v>420</v>
      </c>
      <c r="I459" t="s">
        <v>545</v>
      </c>
      <c r="J459">
        <v>2331</v>
      </c>
      <c r="K459" t="s">
        <v>189</v>
      </c>
      <c r="L459">
        <v>300</v>
      </c>
      <c r="M459" t="s">
        <v>180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25">
      <c r="A460">
        <v>49</v>
      </c>
      <c r="B460" t="s">
        <v>467</v>
      </c>
      <c r="C460">
        <v>2019</v>
      </c>
      <c r="D460">
        <v>4</v>
      </c>
      <c r="E460" t="s">
        <v>192</v>
      </c>
      <c r="F460">
        <v>3</v>
      </c>
      <c r="G460" t="s">
        <v>179</v>
      </c>
      <c r="H460">
        <v>417</v>
      </c>
      <c r="I460" t="s">
        <v>546</v>
      </c>
      <c r="J460">
        <v>2367</v>
      </c>
      <c r="K460" t="s">
        <v>189</v>
      </c>
      <c r="L460">
        <v>300</v>
      </c>
      <c r="M460" t="s">
        <v>180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25">
      <c r="A461">
        <v>49</v>
      </c>
      <c r="B461" t="s">
        <v>467</v>
      </c>
      <c r="C461">
        <v>2019</v>
      </c>
      <c r="D461">
        <v>4</v>
      </c>
      <c r="E461" t="s">
        <v>192</v>
      </c>
      <c r="F461">
        <v>3</v>
      </c>
      <c r="G461" t="s">
        <v>179</v>
      </c>
      <c r="H461">
        <v>423</v>
      </c>
      <c r="I461" t="s">
        <v>529</v>
      </c>
      <c r="J461" t="s">
        <v>530</v>
      </c>
      <c r="K461" t="s">
        <v>189</v>
      </c>
      <c r="L461">
        <v>1671</v>
      </c>
      <c r="M461" t="s">
        <v>531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25">
      <c r="A462">
        <v>49</v>
      </c>
      <c r="B462" t="s">
        <v>467</v>
      </c>
      <c r="C462">
        <v>2019</v>
      </c>
      <c r="D462">
        <v>4</v>
      </c>
      <c r="E462" t="s">
        <v>192</v>
      </c>
      <c r="F462">
        <v>5</v>
      </c>
      <c r="G462" t="s">
        <v>184</v>
      </c>
      <c r="H462">
        <v>404</v>
      </c>
      <c r="I462" t="s">
        <v>553</v>
      </c>
      <c r="J462">
        <v>2107</v>
      </c>
      <c r="K462" t="s">
        <v>189</v>
      </c>
      <c r="L462">
        <v>400</v>
      </c>
      <c r="M462" t="s">
        <v>184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25">
      <c r="A463">
        <v>49</v>
      </c>
      <c r="B463" t="s">
        <v>467</v>
      </c>
      <c r="C463">
        <v>2019</v>
      </c>
      <c r="D463">
        <v>4</v>
      </c>
      <c r="E463" t="s">
        <v>192</v>
      </c>
      <c r="F463">
        <v>3</v>
      </c>
      <c r="G463" t="s">
        <v>179</v>
      </c>
      <c r="H463">
        <v>443</v>
      </c>
      <c r="I463" t="s">
        <v>541</v>
      </c>
      <c r="J463">
        <v>2121</v>
      </c>
      <c r="K463" t="s">
        <v>189</v>
      </c>
      <c r="L463">
        <v>1670</v>
      </c>
      <c r="M463" t="s">
        <v>538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25">
      <c r="A464">
        <v>49</v>
      </c>
      <c r="B464" t="s">
        <v>467</v>
      </c>
      <c r="C464">
        <v>2019</v>
      </c>
      <c r="D464">
        <v>4</v>
      </c>
      <c r="E464" t="s">
        <v>192</v>
      </c>
      <c r="F464">
        <v>5</v>
      </c>
      <c r="G464" t="s">
        <v>184</v>
      </c>
      <c r="H464">
        <v>443</v>
      </c>
      <c r="I464" t="s">
        <v>541</v>
      </c>
      <c r="J464">
        <v>2121</v>
      </c>
      <c r="K464" t="s">
        <v>189</v>
      </c>
      <c r="L464">
        <v>1670</v>
      </c>
      <c r="M464" t="s">
        <v>538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25">
      <c r="A465">
        <v>49</v>
      </c>
      <c r="B465" t="s">
        <v>467</v>
      </c>
      <c r="C465">
        <v>2019</v>
      </c>
      <c r="D465">
        <v>4</v>
      </c>
      <c r="E465" t="s">
        <v>192</v>
      </c>
      <c r="F465">
        <v>3</v>
      </c>
      <c r="G465" t="s">
        <v>179</v>
      </c>
      <c r="H465">
        <v>405</v>
      </c>
      <c r="I465" t="s">
        <v>551</v>
      </c>
      <c r="J465">
        <v>2237</v>
      </c>
      <c r="K465" t="s">
        <v>189</v>
      </c>
      <c r="L465">
        <v>300</v>
      </c>
      <c r="M465" t="s">
        <v>180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25">
      <c r="A466">
        <v>49</v>
      </c>
      <c r="B466" t="s">
        <v>467</v>
      </c>
      <c r="C466">
        <v>2019</v>
      </c>
      <c r="D466">
        <v>4</v>
      </c>
      <c r="E466" t="s">
        <v>192</v>
      </c>
      <c r="F466">
        <v>5</v>
      </c>
      <c r="G466" t="s">
        <v>184</v>
      </c>
      <c r="H466">
        <v>424</v>
      </c>
      <c r="I466" t="s">
        <v>565</v>
      </c>
      <c r="J466">
        <v>2431</v>
      </c>
      <c r="K466" t="s">
        <v>189</v>
      </c>
      <c r="L466">
        <v>400</v>
      </c>
      <c r="M466" t="s">
        <v>184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25">
      <c r="A467">
        <v>49</v>
      </c>
      <c r="B467" t="s">
        <v>467</v>
      </c>
      <c r="C467">
        <v>2019</v>
      </c>
      <c r="D467">
        <v>4</v>
      </c>
      <c r="E467" t="s">
        <v>192</v>
      </c>
      <c r="F467">
        <v>3</v>
      </c>
      <c r="G467" t="s">
        <v>179</v>
      </c>
      <c r="H467">
        <v>410</v>
      </c>
      <c r="I467" t="s">
        <v>560</v>
      </c>
      <c r="J467">
        <v>3321</v>
      </c>
      <c r="K467" t="s">
        <v>189</v>
      </c>
      <c r="L467">
        <v>1670</v>
      </c>
      <c r="M467" t="s">
        <v>538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25">
      <c r="A468">
        <v>49</v>
      </c>
      <c r="B468" t="s">
        <v>467</v>
      </c>
      <c r="C468">
        <v>2019</v>
      </c>
      <c r="D468">
        <v>4</v>
      </c>
      <c r="E468" t="s">
        <v>192</v>
      </c>
      <c r="F468">
        <v>1</v>
      </c>
      <c r="G468" t="s">
        <v>176</v>
      </c>
      <c r="H468">
        <v>400</v>
      </c>
      <c r="I468" t="s">
        <v>557</v>
      </c>
      <c r="J468">
        <v>1247</v>
      </c>
      <c r="K468" t="s">
        <v>189</v>
      </c>
      <c r="L468">
        <v>207</v>
      </c>
      <c r="M468" t="s">
        <v>195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25">
      <c r="A469">
        <v>49</v>
      </c>
      <c r="B469" t="s">
        <v>467</v>
      </c>
      <c r="C469">
        <v>2019</v>
      </c>
      <c r="D469">
        <v>4</v>
      </c>
      <c r="E469" t="s">
        <v>192</v>
      </c>
      <c r="F469">
        <v>5</v>
      </c>
      <c r="G469" t="s">
        <v>184</v>
      </c>
      <c r="H469">
        <v>419</v>
      </c>
      <c r="I469" t="s">
        <v>566</v>
      </c>
      <c r="J469" t="s">
        <v>567</v>
      </c>
      <c r="K469" t="s">
        <v>189</v>
      </c>
      <c r="L469">
        <v>1671</v>
      </c>
      <c r="M469" t="s">
        <v>531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25">
      <c r="A470">
        <v>49</v>
      </c>
      <c r="B470" t="s">
        <v>467</v>
      </c>
      <c r="C470">
        <v>2019</v>
      </c>
      <c r="D470">
        <v>4</v>
      </c>
      <c r="E470" t="s">
        <v>192</v>
      </c>
      <c r="F470">
        <v>3</v>
      </c>
      <c r="G470" t="s">
        <v>179</v>
      </c>
      <c r="H470">
        <v>422</v>
      </c>
      <c r="I470" t="s">
        <v>547</v>
      </c>
      <c r="J470">
        <v>2421</v>
      </c>
      <c r="K470" t="s">
        <v>189</v>
      </c>
      <c r="L470">
        <v>1671</v>
      </c>
      <c r="M470" t="s">
        <v>531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25">
      <c r="A471">
        <v>49</v>
      </c>
      <c r="B471" t="s">
        <v>467</v>
      </c>
      <c r="C471">
        <v>2019</v>
      </c>
      <c r="D471">
        <v>4</v>
      </c>
      <c r="E471" t="s">
        <v>192</v>
      </c>
      <c r="F471">
        <v>3</v>
      </c>
      <c r="G471" t="s">
        <v>179</v>
      </c>
      <c r="H471">
        <v>421</v>
      </c>
      <c r="I471" t="s">
        <v>532</v>
      </c>
      <c r="J471">
        <v>2496</v>
      </c>
      <c r="K471" t="s">
        <v>189</v>
      </c>
      <c r="L471">
        <v>300</v>
      </c>
      <c r="M471" t="s">
        <v>180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25">
      <c r="A472">
        <v>49</v>
      </c>
      <c r="B472" t="s">
        <v>467</v>
      </c>
      <c r="C472">
        <v>2019</v>
      </c>
      <c r="D472">
        <v>4</v>
      </c>
      <c r="E472" t="s">
        <v>192</v>
      </c>
      <c r="F472">
        <v>3</v>
      </c>
      <c r="G472" t="s">
        <v>179</v>
      </c>
      <c r="H472">
        <v>440</v>
      </c>
      <c r="I472" t="s">
        <v>569</v>
      </c>
      <c r="J472" t="s">
        <v>570</v>
      </c>
      <c r="K472" t="s">
        <v>189</v>
      </c>
      <c r="L472">
        <v>1672</v>
      </c>
      <c r="M472" t="s">
        <v>571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25">
      <c r="A473">
        <v>49</v>
      </c>
      <c r="B473" t="s">
        <v>467</v>
      </c>
      <c r="C473">
        <v>2019</v>
      </c>
      <c r="D473">
        <v>4</v>
      </c>
      <c r="E473" t="s">
        <v>192</v>
      </c>
      <c r="F473">
        <v>5</v>
      </c>
      <c r="G473" t="s">
        <v>184</v>
      </c>
      <c r="H473">
        <v>410</v>
      </c>
      <c r="I473" t="s">
        <v>560</v>
      </c>
      <c r="J473">
        <v>3321</v>
      </c>
      <c r="K473" t="s">
        <v>189</v>
      </c>
      <c r="L473">
        <v>1670</v>
      </c>
      <c r="M473" t="s">
        <v>538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25">
      <c r="A474">
        <v>49</v>
      </c>
      <c r="B474" t="s">
        <v>467</v>
      </c>
      <c r="C474">
        <v>2019</v>
      </c>
      <c r="D474">
        <v>4</v>
      </c>
      <c r="E474" t="s">
        <v>192</v>
      </c>
      <c r="F474">
        <v>3</v>
      </c>
      <c r="G474" t="s">
        <v>179</v>
      </c>
      <c r="H474">
        <v>409</v>
      </c>
      <c r="I474" t="s">
        <v>564</v>
      </c>
      <c r="J474">
        <v>3367</v>
      </c>
      <c r="K474" t="s">
        <v>189</v>
      </c>
      <c r="L474">
        <v>300</v>
      </c>
      <c r="M474" t="s">
        <v>180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25">
      <c r="A475">
        <v>49</v>
      </c>
      <c r="B475" t="s">
        <v>467</v>
      </c>
      <c r="C475">
        <v>2019</v>
      </c>
      <c r="D475">
        <v>4</v>
      </c>
      <c r="E475" t="s">
        <v>192</v>
      </c>
      <c r="F475">
        <v>5</v>
      </c>
      <c r="G475" t="s">
        <v>184</v>
      </c>
      <c r="H475">
        <v>415</v>
      </c>
      <c r="I475" t="s">
        <v>548</v>
      </c>
      <c r="J475" t="s">
        <v>549</v>
      </c>
      <c r="K475" t="s">
        <v>189</v>
      </c>
      <c r="L475">
        <v>1670</v>
      </c>
      <c r="M475" t="s">
        <v>538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25">
      <c r="A476">
        <v>49</v>
      </c>
      <c r="B476" t="s">
        <v>467</v>
      </c>
      <c r="C476">
        <v>2019</v>
      </c>
      <c r="D476">
        <v>4</v>
      </c>
      <c r="E476" t="s">
        <v>192</v>
      </c>
      <c r="F476">
        <v>3</v>
      </c>
      <c r="G476" t="s">
        <v>179</v>
      </c>
      <c r="H476">
        <v>418</v>
      </c>
      <c r="I476" t="s">
        <v>575</v>
      </c>
      <c r="J476">
        <v>2321</v>
      </c>
      <c r="K476" t="s">
        <v>189</v>
      </c>
      <c r="L476">
        <v>1671</v>
      </c>
      <c r="M476" t="s">
        <v>531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25">
      <c r="A477">
        <v>49</v>
      </c>
      <c r="B477" t="s">
        <v>467</v>
      </c>
      <c r="C477">
        <v>2019</v>
      </c>
      <c r="D477">
        <v>4</v>
      </c>
      <c r="E477" t="s">
        <v>192</v>
      </c>
      <c r="F477">
        <v>3</v>
      </c>
      <c r="G477" t="s">
        <v>179</v>
      </c>
      <c r="H477">
        <v>404</v>
      </c>
      <c r="I477" t="s">
        <v>553</v>
      </c>
      <c r="J477">
        <v>2107</v>
      </c>
      <c r="K477" t="s">
        <v>189</v>
      </c>
      <c r="L477">
        <v>300</v>
      </c>
      <c r="M477" t="s">
        <v>180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25">
      <c r="A478">
        <v>49</v>
      </c>
      <c r="B478" t="s">
        <v>467</v>
      </c>
      <c r="C478">
        <v>2019</v>
      </c>
      <c r="D478">
        <v>4</v>
      </c>
      <c r="E478" t="s">
        <v>192</v>
      </c>
      <c r="F478">
        <v>3</v>
      </c>
      <c r="G478" t="s">
        <v>179</v>
      </c>
      <c r="H478">
        <v>444</v>
      </c>
      <c r="I478" t="s">
        <v>542</v>
      </c>
      <c r="J478">
        <v>2131</v>
      </c>
      <c r="K478" t="s">
        <v>189</v>
      </c>
      <c r="L478">
        <v>300</v>
      </c>
      <c r="M478" t="s">
        <v>180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25">
      <c r="A479">
        <v>49</v>
      </c>
      <c r="B479" t="s">
        <v>467</v>
      </c>
      <c r="C479">
        <v>2019</v>
      </c>
      <c r="D479">
        <v>4</v>
      </c>
      <c r="E479" t="s">
        <v>192</v>
      </c>
      <c r="F479">
        <v>5</v>
      </c>
      <c r="G479" t="s">
        <v>184</v>
      </c>
      <c r="H479">
        <v>405</v>
      </c>
      <c r="I479" t="s">
        <v>551</v>
      </c>
      <c r="J479">
        <v>2237</v>
      </c>
      <c r="K479" t="s">
        <v>189</v>
      </c>
      <c r="L479">
        <v>400</v>
      </c>
      <c r="M479" t="s">
        <v>184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25">
      <c r="A480">
        <v>49</v>
      </c>
      <c r="B480" t="s">
        <v>467</v>
      </c>
      <c r="C480">
        <v>2019</v>
      </c>
      <c r="D480">
        <v>4</v>
      </c>
      <c r="E480" t="s">
        <v>192</v>
      </c>
      <c r="F480">
        <v>5</v>
      </c>
      <c r="G480" t="s">
        <v>184</v>
      </c>
      <c r="H480">
        <v>422</v>
      </c>
      <c r="I480" t="s">
        <v>547</v>
      </c>
      <c r="J480">
        <v>2421</v>
      </c>
      <c r="K480" t="s">
        <v>189</v>
      </c>
      <c r="L480">
        <v>1671</v>
      </c>
      <c r="M480" t="s">
        <v>531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25">
      <c r="A481">
        <v>49</v>
      </c>
      <c r="B481" t="s">
        <v>467</v>
      </c>
      <c r="C481">
        <v>2019</v>
      </c>
      <c r="D481">
        <v>4</v>
      </c>
      <c r="E481" t="s">
        <v>192</v>
      </c>
      <c r="F481">
        <v>3</v>
      </c>
      <c r="G481" t="s">
        <v>179</v>
      </c>
      <c r="H481">
        <v>424</v>
      </c>
      <c r="I481" t="s">
        <v>565</v>
      </c>
      <c r="J481">
        <v>2431</v>
      </c>
      <c r="K481" t="s">
        <v>189</v>
      </c>
      <c r="L481">
        <v>300</v>
      </c>
      <c r="M481" t="s">
        <v>180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25">
      <c r="A482">
        <v>49</v>
      </c>
      <c r="B482" t="s">
        <v>467</v>
      </c>
      <c r="C482">
        <v>2019</v>
      </c>
      <c r="D482">
        <v>4</v>
      </c>
      <c r="E482" t="s">
        <v>192</v>
      </c>
      <c r="F482">
        <v>3</v>
      </c>
      <c r="G482" t="s">
        <v>179</v>
      </c>
      <c r="H482">
        <v>411</v>
      </c>
      <c r="I482" t="s">
        <v>536</v>
      </c>
      <c r="J482" t="s">
        <v>537</v>
      </c>
      <c r="K482" t="s">
        <v>189</v>
      </c>
      <c r="L482">
        <v>1670</v>
      </c>
      <c r="M482" t="s">
        <v>538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25">
      <c r="A483">
        <v>49</v>
      </c>
      <c r="B483" t="s">
        <v>467</v>
      </c>
      <c r="C483">
        <v>2019</v>
      </c>
      <c r="D483">
        <v>4</v>
      </c>
      <c r="E483" t="s">
        <v>192</v>
      </c>
      <c r="F483">
        <v>5</v>
      </c>
      <c r="G483" t="s">
        <v>184</v>
      </c>
      <c r="H483">
        <v>411</v>
      </c>
      <c r="I483" t="s">
        <v>536</v>
      </c>
      <c r="J483" t="s">
        <v>537</v>
      </c>
      <c r="K483" t="s">
        <v>189</v>
      </c>
      <c r="L483">
        <v>1670</v>
      </c>
      <c r="M483" t="s">
        <v>538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25">
      <c r="A484">
        <v>49</v>
      </c>
      <c r="B484" t="s">
        <v>467</v>
      </c>
      <c r="C484">
        <v>2019</v>
      </c>
      <c r="D484">
        <v>4</v>
      </c>
      <c r="E484" t="s">
        <v>192</v>
      </c>
      <c r="F484">
        <v>3</v>
      </c>
      <c r="G484" t="s">
        <v>179</v>
      </c>
      <c r="H484">
        <v>442</v>
      </c>
      <c r="I484" t="s">
        <v>578</v>
      </c>
      <c r="J484" t="s">
        <v>579</v>
      </c>
      <c r="K484" t="s">
        <v>189</v>
      </c>
      <c r="L484">
        <v>1672</v>
      </c>
      <c r="M484" t="s">
        <v>571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25">
      <c r="A485">
        <v>49</v>
      </c>
      <c r="B485" t="s">
        <v>467</v>
      </c>
      <c r="C485">
        <v>2019</v>
      </c>
      <c r="D485">
        <v>4</v>
      </c>
      <c r="E485" t="s">
        <v>192</v>
      </c>
      <c r="F485">
        <v>1</v>
      </c>
      <c r="G485" t="s">
        <v>176</v>
      </c>
      <c r="H485">
        <v>401</v>
      </c>
      <c r="I485" t="s">
        <v>572</v>
      </c>
      <c r="J485">
        <v>1012</v>
      </c>
      <c r="K485" t="s">
        <v>189</v>
      </c>
      <c r="L485">
        <v>200</v>
      </c>
      <c r="M485" t="s">
        <v>187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25">
      <c r="A486">
        <v>49</v>
      </c>
      <c r="B486" t="s">
        <v>467</v>
      </c>
      <c r="C486">
        <v>2019</v>
      </c>
      <c r="D486">
        <v>4</v>
      </c>
      <c r="E486" t="s">
        <v>192</v>
      </c>
      <c r="F486">
        <v>3</v>
      </c>
      <c r="G486" t="s">
        <v>179</v>
      </c>
      <c r="H486">
        <v>431</v>
      </c>
      <c r="I486" t="s">
        <v>561</v>
      </c>
      <c r="J486" t="s">
        <v>562</v>
      </c>
      <c r="K486" t="s">
        <v>189</v>
      </c>
      <c r="L486">
        <v>1673</v>
      </c>
      <c r="M486" t="s">
        <v>563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25">
      <c r="A487">
        <v>49</v>
      </c>
      <c r="B487" t="s">
        <v>467</v>
      </c>
      <c r="C487">
        <v>2019</v>
      </c>
      <c r="D487">
        <v>4</v>
      </c>
      <c r="E487" t="s">
        <v>192</v>
      </c>
      <c r="F487">
        <v>5</v>
      </c>
      <c r="G487" t="s">
        <v>184</v>
      </c>
      <c r="H487">
        <v>418</v>
      </c>
      <c r="I487" t="s">
        <v>575</v>
      </c>
      <c r="J487">
        <v>2321</v>
      </c>
      <c r="K487" t="s">
        <v>189</v>
      </c>
      <c r="L487">
        <v>1671</v>
      </c>
      <c r="M487" t="s">
        <v>531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25">
      <c r="A488">
        <v>49</v>
      </c>
      <c r="B488" t="s">
        <v>467</v>
      </c>
      <c r="C488">
        <v>2019</v>
      </c>
      <c r="D488">
        <v>4</v>
      </c>
      <c r="E488" t="s">
        <v>192</v>
      </c>
      <c r="F488">
        <v>5</v>
      </c>
      <c r="G488" t="s">
        <v>184</v>
      </c>
      <c r="H488">
        <v>407</v>
      </c>
      <c r="I488" t="s">
        <v>543</v>
      </c>
      <c r="J488" t="s">
        <v>544</v>
      </c>
      <c r="K488" t="s">
        <v>189</v>
      </c>
      <c r="L488">
        <v>1670</v>
      </c>
      <c r="M488" t="s">
        <v>538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25">
      <c r="A489">
        <v>49</v>
      </c>
      <c r="B489" t="s">
        <v>467</v>
      </c>
      <c r="C489">
        <v>2019</v>
      </c>
      <c r="D489">
        <v>4</v>
      </c>
      <c r="E489" t="s">
        <v>192</v>
      </c>
      <c r="F489">
        <v>3</v>
      </c>
      <c r="G489" t="s">
        <v>179</v>
      </c>
      <c r="H489">
        <v>408</v>
      </c>
      <c r="I489" t="s">
        <v>525</v>
      </c>
      <c r="J489">
        <v>2231</v>
      </c>
      <c r="K489" t="s">
        <v>189</v>
      </c>
      <c r="L489">
        <v>300</v>
      </c>
      <c r="M489" t="s">
        <v>180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25">
      <c r="A490">
        <v>49</v>
      </c>
      <c r="B490" t="s">
        <v>467</v>
      </c>
      <c r="C490">
        <v>2019</v>
      </c>
      <c r="D490">
        <v>4</v>
      </c>
      <c r="E490" t="s">
        <v>192</v>
      </c>
      <c r="F490">
        <v>3</v>
      </c>
      <c r="G490" t="s">
        <v>179</v>
      </c>
      <c r="H490">
        <v>425</v>
      </c>
      <c r="I490" t="s">
        <v>526</v>
      </c>
      <c r="J490" t="s">
        <v>527</v>
      </c>
      <c r="K490" t="s">
        <v>189</v>
      </c>
      <c r="L490">
        <v>1675</v>
      </c>
      <c r="M490" t="s">
        <v>528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25">
      <c r="A491">
        <v>49</v>
      </c>
      <c r="B491" t="s">
        <v>467</v>
      </c>
      <c r="C491">
        <v>2019</v>
      </c>
      <c r="D491">
        <v>4</v>
      </c>
      <c r="E491" t="s">
        <v>192</v>
      </c>
      <c r="F491">
        <v>10</v>
      </c>
      <c r="G491" t="s">
        <v>193</v>
      </c>
      <c r="H491">
        <v>402</v>
      </c>
      <c r="I491" t="s">
        <v>533</v>
      </c>
      <c r="J491">
        <v>1301</v>
      </c>
      <c r="K491" t="s">
        <v>189</v>
      </c>
      <c r="L491">
        <v>207</v>
      </c>
      <c r="M491" t="s">
        <v>195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25">
      <c r="A492">
        <v>49</v>
      </c>
      <c r="B492" t="s">
        <v>467</v>
      </c>
      <c r="C492">
        <v>2019</v>
      </c>
      <c r="D492">
        <v>4</v>
      </c>
      <c r="E492" t="s">
        <v>192</v>
      </c>
      <c r="F492">
        <v>3</v>
      </c>
      <c r="G492" t="s">
        <v>179</v>
      </c>
      <c r="H492">
        <v>406</v>
      </c>
      <c r="I492" t="s">
        <v>550</v>
      </c>
      <c r="J492">
        <v>2221</v>
      </c>
      <c r="K492" t="s">
        <v>189</v>
      </c>
      <c r="L492">
        <v>1670</v>
      </c>
      <c r="M492" t="s">
        <v>538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25">
      <c r="A493">
        <v>49</v>
      </c>
      <c r="B493" t="s">
        <v>467</v>
      </c>
      <c r="C493">
        <v>2019</v>
      </c>
      <c r="D493">
        <v>4</v>
      </c>
      <c r="E493" t="s">
        <v>192</v>
      </c>
      <c r="F493">
        <v>3</v>
      </c>
      <c r="G493" t="s">
        <v>179</v>
      </c>
      <c r="H493">
        <v>412</v>
      </c>
      <c r="I493" t="s">
        <v>580</v>
      </c>
      <c r="J493">
        <v>3331</v>
      </c>
      <c r="K493" t="s">
        <v>189</v>
      </c>
      <c r="L493">
        <v>300</v>
      </c>
      <c r="M493" t="s">
        <v>180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25">
      <c r="A494">
        <v>49</v>
      </c>
      <c r="B494" t="s">
        <v>467</v>
      </c>
      <c r="C494">
        <v>2019</v>
      </c>
      <c r="D494">
        <v>4</v>
      </c>
      <c r="E494" t="s">
        <v>192</v>
      </c>
      <c r="F494">
        <v>3</v>
      </c>
      <c r="G494" t="s">
        <v>179</v>
      </c>
      <c r="H494">
        <v>441</v>
      </c>
      <c r="I494" t="s">
        <v>573</v>
      </c>
      <c r="J494" t="s">
        <v>574</v>
      </c>
      <c r="K494" t="s">
        <v>189</v>
      </c>
      <c r="L494">
        <v>300</v>
      </c>
      <c r="M494" t="s">
        <v>180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25">
      <c r="A495">
        <v>49</v>
      </c>
      <c r="B495" t="s">
        <v>467</v>
      </c>
      <c r="C495">
        <v>2019</v>
      </c>
      <c r="D495">
        <v>4</v>
      </c>
      <c r="E495" t="s">
        <v>192</v>
      </c>
      <c r="F495">
        <v>10</v>
      </c>
      <c r="G495" t="s">
        <v>193</v>
      </c>
      <c r="H495">
        <v>401</v>
      </c>
      <c r="I495" t="s">
        <v>572</v>
      </c>
      <c r="J495">
        <v>1012</v>
      </c>
      <c r="K495" t="s">
        <v>189</v>
      </c>
      <c r="L495">
        <v>200</v>
      </c>
      <c r="M495" t="s">
        <v>187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25">
      <c r="A496">
        <v>49</v>
      </c>
      <c r="B496" t="s">
        <v>467</v>
      </c>
      <c r="C496">
        <v>2019</v>
      </c>
      <c r="D496">
        <v>4</v>
      </c>
      <c r="E496" t="s">
        <v>192</v>
      </c>
      <c r="F496">
        <v>3</v>
      </c>
      <c r="G496" t="s">
        <v>179</v>
      </c>
      <c r="H496">
        <v>430</v>
      </c>
      <c r="I496" t="s">
        <v>539</v>
      </c>
      <c r="J496" t="s">
        <v>540</v>
      </c>
      <c r="K496" t="s">
        <v>189</v>
      </c>
      <c r="L496">
        <v>300</v>
      </c>
      <c r="M496" t="s">
        <v>180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25">
      <c r="A497">
        <v>49</v>
      </c>
      <c r="B497" t="s">
        <v>467</v>
      </c>
      <c r="C497">
        <v>2019</v>
      </c>
      <c r="D497">
        <v>4</v>
      </c>
      <c r="E497" t="s">
        <v>192</v>
      </c>
      <c r="F497">
        <v>3</v>
      </c>
      <c r="G497" t="s">
        <v>179</v>
      </c>
      <c r="H497">
        <v>419</v>
      </c>
      <c r="I497" t="s">
        <v>566</v>
      </c>
      <c r="J497" t="s">
        <v>567</v>
      </c>
      <c r="K497" t="s">
        <v>189</v>
      </c>
      <c r="L497">
        <v>1671</v>
      </c>
      <c r="M497" t="s">
        <v>531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25">
      <c r="A498">
        <v>49</v>
      </c>
      <c r="B498" t="s">
        <v>467</v>
      </c>
      <c r="C498">
        <v>2019</v>
      </c>
      <c r="D498">
        <v>4</v>
      </c>
      <c r="E498" t="s">
        <v>192</v>
      </c>
      <c r="F498">
        <v>3</v>
      </c>
      <c r="G498" t="s">
        <v>179</v>
      </c>
      <c r="H498">
        <v>407</v>
      </c>
      <c r="I498" t="s">
        <v>543</v>
      </c>
      <c r="J498" t="s">
        <v>544</v>
      </c>
      <c r="K498" t="s">
        <v>189</v>
      </c>
      <c r="L498">
        <v>1670</v>
      </c>
      <c r="M498" t="s">
        <v>538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25">
      <c r="A499">
        <v>49</v>
      </c>
      <c r="B499" t="s">
        <v>467</v>
      </c>
      <c r="C499">
        <v>2019</v>
      </c>
      <c r="D499">
        <v>4</v>
      </c>
      <c r="E499" t="s">
        <v>192</v>
      </c>
      <c r="F499">
        <v>5</v>
      </c>
      <c r="G499" t="s">
        <v>184</v>
      </c>
      <c r="H499">
        <v>406</v>
      </c>
      <c r="I499" t="s">
        <v>550</v>
      </c>
      <c r="J499">
        <v>2221</v>
      </c>
      <c r="K499" t="s">
        <v>189</v>
      </c>
      <c r="L499">
        <v>1670</v>
      </c>
      <c r="M499" t="s">
        <v>538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25">
      <c r="A500">
        <v>49</v>
      </c>
      <c r="B500" t="s">
        <v>467</v>
      </c>
      <c r="C500">
        <v>2019</v>
      </c>
      <c r="D500">
        <v>4</v>
      </c>
      <c r="E500" t="s">
        <v>192</v>
      </c>
      <c r="F500">
        <v>5</v>
      </c>
      <c r="G500" t="s">
        <v>184</v>
      </c>
      <c r="H500">
        <v>408</v>
      </c>
      <c r="I500" t="s">
        <v>525</v>
      </c>
      <c r="J500">
        <v>2231</v>
      </c>
      <c r="K500" t="s">
        <v>189</v>
      </c>
      <c r="L500">
        <v>400</v>
      </c>
      <c r="M500" t="s">
        <v>184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25">
      <c r="A501">
        <v>49</v>
      </c>
      <c r="B501" t="s">
        <v>467</v>
      </c>
      <c r="C501">
        <v>2019</v>
      </c>
      <c r="D501">
        <v>4</v>
      </c>
      <c r="E501" t="s">
        <v>192</v>
      </c>
      <c r="F501">
        <v>3</v>
      </c>
      <c r="G501" t="s">
        <v>179</v>
      </c>
      <c r="H501">
        <v>428</v>
      </c>
      <c r="I501" t="s">
        <v>576</v>
      </c>
      <c r="J501" t="s">
        <v>577</v>
      </c>
      <c r="K501" t="s">
        <v>189</v>
      </c>
      <c r="L501">
        <v>1675</v>
      </c>
      <c r="M501" t="s">
        <v>528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25">
      <c r="A502">
        <v>49</v>
      </c>
      <c r="B502" t="s">
        <v>467</v>
      </c>
      <c r="C502">
        <v>2019</v>
      </c>
      <c r="D502">
        <v>4</v>
      </c>
      <c r="E502" t="s">
        <v>192</v>
      </c>
      <c r="F502">
        <v>1</v>
      </c>
      <c r="G502" t="s">
        <v>176</v>
      </c>
      <c r="H502">
        <v>403</v>
      </c>
      <c r="I502" t="s">
        <v>559</v>
      </c>
      <c r="J502">
        <v>1101</v>
      </c>
      <c r="K502" t="s">
        <v>189</v>
      </c>
      <c r="L502">
        <v>200</v>
      </c>
      <c r="M502" t="s">
        <v>187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25">
      <c r="A503">
        <v>49</v>
      </c>
      <c r="B503" t="s">
        <v>467</v>
      </c>
      <c r="C503">
        <v>2019</v>
      </c>
      <c r="D503">
        <v>4</v>
      </c>
      <c r="E503" t="s">
        <v>192</v>
      </c>
      <c r="F503">
        <v>5</v>
      </c>
      <c r="G503" t="s">
        <v>184</v>
      </c>
      <c r="H503">
        <v>423</v>
      </c>
      <c r="I503" t="s">
        <v>529</v>
      </c>
      <c r="J503" t="s">
        <v>530</v>
      </c>
      <c r="K503" t="s">
        <v>189</v>
      </c>
      <c r="L503">
        <v>1671</v>
      </c>
      <c r="M503" t="s">
        <v>531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25">
      <c r="A504">
        <v>49</v>
      </c>
      <c r="B504" t="s">
        <v>467</v>
      </c>
      <c r="C504">
        <v>2019</v>
      </c>
      <c r="D504">
        <v>4</v>
      </c>
      <c r="E504" t="s">
        <v>192</v>
      </c>
      <c r="F504">
        <v>5</v>
      </c>
      <c r="G504" t="s">
        <v>184</v>
      </c>
      <c r="H504">
        <v>420</v>
      </c>
      <c r="I504" t="s">
        <v>545</v>
      </c>
      <c r="J504">
        <v>2331</v>
      </c>
      <c r="K504" t="s">
        <v>189</v>
      </c>
      <c r="L504">
        <v>400</v>
      </c>
      <c r="M504" t="s">
        <v>184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25">
      <c r="A505">
        <v>49</v>
      </c>
      <c r="B505" t="s">
        <v>467</v>
      </c>
      <c r="C505">
        <v>2019</v>
      </c>
      <c r="D505">
        <v>4</v>
      </c>
      <c r="E505" t="s">
        <v>192</v>
      </c>
      <c r="F505">
        <v>5</v>
      </c>
      <c r="G505" t="s">
        <v>184</v>
      </c>
      <c r="H505">
        <v>421</v>
      </c>
      <c r="I505" t="s">
        <v>532</v>
      </c>
      <c r="J505">
        <v>2496</v>
      </c>
      <c r="K505" t="s">
        <v>189</v>
      </c>
      <c r="L505">
        <v>400</v>
      </c>
      <c r="M505" t="s">
        <v>184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25">
      <c r="A506">
        <v>49</v>
      </c>
      <c r="B506" t="s">
        <v>467</v>
      </c>
      <c r="C506">
        <v>2019</v>
      </c>
      <c r="D506">
        <v>5</v>
      </c>
      <c r="E506" t="s">
        <v>191</v>
      </c>
      <c r="F506">
        <v>6</v>
      </c>
      <c r="G506" t="s">
        <v>181</v>
      </c>
      <c r="H506">
        <v>628</v>
      </c>
      <c r="I506" t="s">
        <v>487</v>
      </c>
      <c r="J506" t="s">
        <v>488</v>
      </c>
      <c r="K506" t="s">
        <v>489</v>
      </c>
      <c r="L506">
        <v>700</v>
      </c>
      <c r="M506" t="s">
        <v>182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25">
      <c r="A507">
        <v>49</v>
      </c>
      <c r="B507" t="s">
        <v>467</v>
      </c>
      <c r="C507">
        <v>2019</v>
      </c>
      <c r="D507">
        <v>5</v>
      </c>
      <c r="E507" t="s">
        <v>191</v>
      </c>
      <c r="F507">
        <v>5</v>
      </c>
      <c r="G507" t="s">
        <v>184</v>
      </c>
      <c r="H507">
        <v>700</v>
      </c>
      <c r="I507" t="s">
        <v>494</v>
      </c>
      <c r="J507" t="s">
        <v>485</v>
      </c>
      <c r="K507" t="s">
        <v>486</v>
      </c>
      <c r="L507">
        <v>460</v>
      </c>
      <c r="M507" t="s">
        <v>185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25">
      <c r="A508">
        <v>49</v>
      </c>
      <c r="B508" t="s">
        <v>467</v>
      </c>
      <c r="C508">
        <v>2019</v>
      </c>
      <c r="D508">
        <v>5</v>
      </c>
      <c r="E508" t="s">
        <v>191</v>
      </c>
      <c r="F508">
        <v>5</v>
      </c>
      <c r="G508" t="s">
        <v>184</v>
      </c>
      <c r="H508">
        <v>1</v>
      </c>
      <c r="I508" t="s">
        <v>496</v>
      </c>
      <c r="J508" t="s">
        <v>497</v>
      </c>
      <c r="K508" t="s">
        <v>498</v>
      </c>
      <c r="L508">
        <v>460</v>
      </c>
      <c r="M508" t="s">
        <v>185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25">
      <c r="A509">
        <v>49</v>
      </c>
      <c r="B509" t="s">
        <v>467</v>
      </c>
      <c r="C509">
        <v>2019</v>
      </c>
      <c r="D509">
        <v>5</v>
      </c>
      <c r="E509" t="s">
        <v>191</v>
      </c>
      <c r="F509">
        <v>1</v>
      </c>
      <c r="G509" t="s">
        <v>176</v>
      </c>
      <c r="H509">
        <v>34</v>
      </c>
      <c r="I509" t="s">
        <v>510</v>
      </c>
      <c r="J509" t="s">
        <v>505</v>
      </c>
      <c r="K509" t="s">
        <v>506</v>
      </c>
      <c r="L509">
        <v>200</v>
      </c>
      <c r="M509" t="s">
        <v>187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25">
      <c r="A510">
        <v>49</v>
      </c>
      <c r="B510" t="s">
        <v>467</v>
      </c>
      <c r="C510">
        <v>2019</v>
      </c>
      <c r="D510">
        <v>5</v>
      </c>
      <c r="E510" t="s">
        <v>191</v>
      </c>
      <c r="F510">
        <v>6</v>
      </c>
      <c r="G510" t="s">
        <v>181</v>
      </c>
      <c r="H510">
        <v>617</v>
      </c>
      <c r="I510" t="s">
        <v>517</v>
      </c>
      <c r="J510" t="s">
        <v>477</v>
      </c>
      <c r="K510" t="s">
        <v>478</v>
      </c>
      <c r="L510">
        <v>4562</v>
      </c>
      <c r="M510" t="s">
        <v>188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25">
      <c r="A511">
        <v>49</v>
      </c>
      <c r="B511" t="s">
        <v>467</v>
      </c>
      <c r="C511">
        <v>2019</v>
      </c>
      <c r="D511">
        <v>5</v>
      </c>
      <c r="E511" t="s">
        <v>191</v>
      </c>
      <c r="F511">
        <v>5</v>
      </c>
      <c r="G511" t="s">
        <v>184</v>
      </c>
      <c r="H511">
        <v>944</v>
      </c>
      <c r="I511" t="s">
        <v>518</v>
      </c>
      <c r="J511" t="s">
        <v>519</v>
      </c>
      <c r="K511" t="s">
        <v>520</v>
      </c>
      <c r="L511">
        <v>4552</v>
      </c>
      <c r="M511" t="s">
        <v>200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25">
      <c r="A512">
        <v>49</v>
      </c>
      <c r="B512" t="s">
        <v>467</v>
      </c>
      <c r="C512">
        <v>2019</v>
      </c>
      <c r="D512">
        <v>5</v>
      </c>
      <c r="E512" t="s">
        <v>191</v>
      </c>
      <c r="F512">
        <v>3</v>
      </c>
      <c r="G512" t="s">
        <v>179</v>
      </c>
      <c r="H512">
        <v>53</v>
      </c>
      <c r="I512" t="s">
        <v>482</v>
      </c>
      <c r="J512" t="s">
        <v>480</v>
      </c>
      <c r="K512" t="s">
        <v>481</v>
      </c>
      <c r="L512">
        <v>300</v>
      </c>
      <c r="M512" t="s">
        <v>180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25">
      <c r="A513">
        <v>49</v>
      </c>
      <c r="B513" t="s">
        <v>467</v>
      </c>
      <c r="C513">
        <v>2019</v>
      </c>
      <c r="D513">
        <v>5</v>
      </c>
      <c r="E513" t="s">
        <v>191</v>
      </c>
      <c r="F513">
        <v>3</v>
      </c>
      <c r="G513" t="s">
        <v>179</v>
      </c>
      <c r="H513">
        <v>55</v>
      </c>
      <c r="I513" t="s">
        <v>474</v>
      </c>
      <c r="J513" t="s">
        <v>472</v>
      </c>
      <c r="K513" t="s">
        <v>473</v>
      </c>
      <c r="L513">
        <v>300</v>
      </c>
      <c r="M513" t="s">
        <v>180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25">
      <c r="A514">
        <v>49</v>
      </c>
      <c r="B514" t="s">
        <v>467</v>
      </c>
      <c r="C514">
        <v>2019</v>
      </c>
      <c r="D514">
        <v>5</v>
      </c>
      <c r="E514" t="s">
        <v>191</v>
      </c>
      <c r="F514">
        <v>6</v>
      </c>
      <c r="G514" t="s">
        <v>181</v>
      </c>
      <c r="H514">
        <v>631</v>
      </c>
      <c r="I514" t="s">
        <v>522</v>
      </c>
      <c r="J514" t="s">
        <v>201</v>
      </c>
      <c r="K514" t="s">
        <v>189</v>
      </c>
      <c r="L514">
        <v>700</v>
      </c>
      <c r="M514" t="s">
        <v>182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25">
      <c r="A515">
        <v>49</v>
      </c>
      <c r="B515" t="s">
        <v>467</v>
      </c>
      <c r="C515">
        <v>2019</v>
      </c>
      <c r="D515">
        <v>5</v>
      </c>
      <c r="E515" t="s">
        <v>191</v>
      </c>
      <c r="F515">
        <v>10</v>
      </c>
      <c r="G515" t="s">
        <v>193</v>
      </c>
      <c r="H515">
        <v>628</v>
      </c>
      <c r="I515" t="s">
        <v>487</v>
      </c>
      <c r="J515" t="s">
        <v>488</v>
      </c>
      <c r="K515" t="s">
        <v>489</v>
      </c>
      <c r="L515">
        <v>207</v>
      </c>
      <c r="M515" t="s">
        <v>195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25">
      <c r="A516">
        <v>49</v>
      </c>
      <c r="B516" t="s">
        <v>467</v>
      </c>
      <c r="C516">
        <v>2019</v>
      </c>
      <c r="D516">
        <v>5</v>
      </c>
      <c r="E516" t="s">
        <v>191</v>
      </c>
      <c r="F516">
        <v>3</v>
      </c>
      <c r="G516" t="s">
        <v>179</v>
      </c>
      <c r="H516">
        <v>616</v>
      </c>
      <c r="I516" t="s">
        <v>493</v>
      </c>
      <c r="J516" t="s">
        <v>488</v>
      </c>
      <c r="K516" t="s">
        <v>489</v>
      </c>
      <c r="L516">
        <v>4532</v>
      </c>
      <c r="M516" t="s">
        <v>186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25">
      <c r="A517">
        <v>49</v>
      </c>
      <c r="B517" t="s">
        <v>467</v>
      </c>
      <c r="C517">
        <v>2019</v>
      </c>
      <c r="D517">
        <v>5</v>
      </c>
      <c r="E517" t="s">
        <v>191</v>
      </c>
      <c r="F517">
        <v>5</v>
      </c>
      <c r="G517" t="s">
        <v>184</v>
      </c>
      <c r="H517">
        <v>13</v>
      </c>
      <c r="I517" t="s">
        <v>479</v>
      </c>
      <c r="J517" t="s">
        <v>480</v>
      </c>
      <c r="K517" t="s">
        <v>481</v>
      </c>
      <c r="L517">
        <v>460</v>
      </c>
      <c r="M517" t="s">
        <v>185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25">
      <c r="A518">
        <v>49</v>
      </c>
      <c r="B518" t="s">
        <v>467</v>
      </c>
      <c r="C518">
        <v>2019</v>
      </c>
      <c r="D518">
        <v>5</v>
      </c>
      <c r="E518" t="s">
        <v>191</v>
      </c>
      <c r="F518">
        <v>1</v>
      </c>
      <c r="G518" t="s">
        <v>176</v>
      </c>
      <c r="H518">
        <v>905</v>
      </c>
      <c r="I518" t="s">
        <v>501</v>
      </c>
      <c r="J518" t="s">
        <v>469</v>
      </c>
      <c r="K518" t="s">
        <v>470</v>
      </c>
      <c r="L518">
        <v>4512</v>
      </c>
      <c r="M518" t="s">
        <v>177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25">
      <c r="A519">
        <v>49</v>
      </c>
      <c r="B519" t="s">
        <v>467</v>
      </c>
      <c r="C519">
        <v>2019</v>
      </c>
      <c r="D519">
        <v>5</v>
      </c>
      <c r="E519" t="s">
        <v>191</v>
      </c>
      <c r="F519">
        <v>10</v>
      </c>
      <c r="G519" t="s">
        <v>193</v>
      </c>
      <c r="H519">
        <v>6</v>
      </c>
      <c r="I519" t="s">
        <v>468</v>
      </c>
      <c r="J519" t="s">
        <v>469</v>
      </c>
      <c r="K519" t="s">
        <v>470</v>
      </c>
      <c r="L519">
        <v>207</v>
      </c>
      <c r="M519" t="s">
        <v>195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25">
      <c r="A520">
        <v>49</v>
      </c>
      <c r="B520" t="s">
        <v>467</v>
      </c>
      <c r="C520">
        <v>2019</v>
      </c>
      <c r="D520">
        <v>5</v>
      </c>
      <c r="E520" t="s">
        <v>191</v>
      </c>
      <c r="F520">
        <v>3</v>
      </c>
      <c r="G520" t="s">
        <v>179</v>
      </c>
      <c r="H520">
        <v>1</v>
      </c>
      <c r="I520" t="s">
        <v>496</v>
      </c>
      <c r="J520" t="s">
        <v>497</v>
      </c>
      <c r="K520" t="s">
        <v>498</v>
      </c>
      <c r="L520">
        <v>300</v>
      </c>
      <c r="M520" t="s">
        <v>180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25">
      <c r="A521">
        <v>49</v>
      </c>
      <c r="B521" t="s">
        <v>467</v>
      </c>
      <c r="C521">
        <v>2019</v>
      </c>
      <c r="D521">
        <v>5</v>
      </c>
      <c r="E521" t="s">
        <v>191</v>
      </c>
      <c r="F521">
        <v>1</v>
      </c>
      <c r="G521" t="s">
        <v>176</v>
      </c>
      <c r="H521">
        <v>903</v>
      </c>
      <c r="I521" t="s">
        <v>500</v>
      </c>
      <c r="J521" t="s">
        <v>497</v>
      </c>
      <c r="K521" t="s">
        <v>498</v>
      </c>
      <c r="L521">
        <v>4512</v>
      </c>
      <c r="M521" t="s">
        <v>177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25">
      <c r="A522">
        <v>49</v>
      </c>
      <c r="B522" t="s">
        <v>467</v>
      </c>
      <c r="C522">
        <v>2019</v>
      </c>
      <c r="D522">
        <v>5</v>
      </c>
      <c r="E522" t="s">
        <v>191</v>
      </c>
      <c r="F522">
        <v>10</v>
      </c>
      <c r="G522" t="s">
        <v>193</v>
      </c>
      <c r="H522">
        <v>1</v>
      </c>
      <c r="I522" t="s">
        <v>496</v>
      </c>
      <c r="J522" t="s">
        <v>497</v>
      </c>
      <c r="K522" t="s">
        <v>498</v>
      </c>
      <c r="L522">
        <v>207</v>
      </c>
      <c r="M522" t="s">
        <v>195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25">
      <c r="A523">
        <v>49</v>
      </c>
      <c r="B523" t="s">
        <v>467</v>
      </c>
      <c r="C523">
        <v>2019</v>
      </c>
      <c r="D523">
        <v>5</v>
      </c>
      <c r="E523" t="s">
        <v>191</v>
      </c>
      <c r="F523">
        <v>10</v>
      </c>
      <c r="G523" t="s">
        <v>193</v>
      </c>
      <c r="H523">
        <v>903</v>
      </c>
      <c r="I523" t="s">
        <v>500</v>
      </c>
      <c r="J523" t="s">
        <v>497</v>
      </c>
      <c r="K523" t="s">
        <v>498</v>
      </c>
      <c r="L523">
        <v>4513</v>
      </c>
      <c r="M523" t="s">
        <v>194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25">
      <c r="A524">
        <v>49</v>
      </c>
      <c r="B524" t="s">
        <v>467</v>
      </c>
      <c r="C524">
        <v>2019</v>
      </c>
      <c r="D524">
        <v>5</v>
      </c>
      <c r="E524" t="s">
        <v>191</v>
      </c>
      <c r="F524">
        <v>10</v>
      </c>
      <c r="G524" t="s">
        <v>193</v>
      </c>
      <c r="H524">
        <v>905</v>
      </c>
      <c r="I524" t="s">
        <v>501</v>
      </c>
      <c r="J524" t="s">
        <v>469</v>
      </c>
      <c r="K524" t="s">
        <v>470</v>
      </c>
      <c r="L524">
        <v>4513</v>
      </c>
      <c r="M524" t="s">
        <v>194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25">
      <c r="A525">
        <v>49</v>
      </c>
      <c r="B525" t="s">
        <v>467</v>
      </c>
      <c r="C525">
        <v>2019</v>
      </c>
      <c r="D525">
        <v>5</v>
      </c>
      <c r="E525" t="s">
        <v>191</v>
      </c>
      <c r="F525">
        <v>5</v>
      </c>
      <c r="G525" t="s">
        <v>184</v>
      </c>
      <c r="H525">
        <v>122</v>
      </c>
      <c r="I525" t="s">
        <v>507</v>
      </c>
      <c r="J525" t="s">
        <v>508</v>
      </c>
      <c r="K525" t="s">
        <v>509</v>
      </c>
      <c r="L525">
        <v>460</v>
      </c>
      <c r="M525" t="s">
        <v>185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25">
      <c r="A526">
        <v>49</v>
      </c>
      <c r="B526" t="s">
        <v>467</v>
      </c>
      <c r="C526">
        <v>2019</v>
      </c>
      <c r="D526">
        <v>5</v>
      </c>
      <c r="E526" t="s">
        <v>191</v>
      </c>
      <c r="F526">
        <v>5</v>
      </c>
      <c r="G526" t="s">
        <v>184</v>
      </c>
      <c r="H526">
        <v>5</v>
      </c>
      <c r="I526" t="s">
        <v>471</v>
      </c>
      <c r="J526" t="s">
        <v>472</v>
      </c>
      <c r="K526" t="s">
        <v>473</v>
      </c>
      <c r="L526">
        <v>460</v>
      </c>
      <c r="M526" t="s">
        <v>185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25">
      <c r="A527">
        <v>49</v>
      </c>
      <c r="B527" t="s">
        <v>467</v>
      </c>
      <c r="C527">
        <v>2019</v>
      </c>
      <c r="D527">
        <v>5</v>
      </c>
      <c r="E527" t="s">
        <v>191</v>
      </c>
      <c r="F527">
        <v>6</v>
      </c>
      <c r="G527" t="s">
        <v>181</v>
      </c>
      <c r="H527">
        <v>34</v>
      </c>
      <c r="I527" t="s">
        <v>510</v>
      </c>
      <c r="J527" t="s">
        <v>505</v>
      </c>
      <c r="K527" t="s">
        <v>506</v>
      </c>
      <c r="L527">
        <v>700</v>
      </c>
      <c r="M527" t="s">
        <v>182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25">
      <c r="A528">
        <v>49</v>
      </c>
      <c r="B528" t="s">
        <v>467</v>
      </c>
      <c r="C528">
        <v>2019</v>
      </c>
      <c r="D528">
        <v>5</v>
      </c>
      <c r="E528" t="s">
        <v>191</v>
      </c>
      <c r="F528">
        <v>6</v>
      </c>
      <c r="G528" t="s">
        <v>181</v>
      </c>
      <c r="H528">
        <v>951</v>
      </c>
      <c r="I528" t="s">
        <v>504</v>
      </c>
      <c r="J528" t="s">
        <v>505</v>
      </c>
      <c r="K528" t="s">
        <v>506</v>
      </c>
      <c r="L528">
        <v>4562</v>
      </c>
      <c r="M528" t="s">
        <v>188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25">
      <c r="A529">
        <v>49</v>
      </c>
      <c r="B529" t="s">
        <v>467</v>
      </c>
      <c r="C529">
        <v>2019</v>
      </c>
      <c r="D529">
        <v>5</v>
      </c>
      <c r="E529" t="s">
        <v>191</v>
      </c>
      <c r="F529">
        <v>3</v>
      </c>
      <c r="G529" t="s">
        <v>179</v>
      </c>
      <c r="H529">
        <v>903</v>
      </c>
      <c r="I529" t="s">
        <v>500</v>
      </c>
      <c r="J529" t="s">
        <v>497</v>
      </c>
      <c r="K529" t="s">
        <v>498</v>
      </c>
      <c r="L529">
        <v>4532</v>
      </c>
      <c r="M529" t="s">
        <v>186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25">
      <c r="A530">
        <v>49</v>
      </c>
      <c r="B530" t="s">
        <v>467</v>
      </c>
      <c r="C530">
        <v>2019</v>
      </c>
      <c r="D530">
        <v>5</v>
      </c>
      <c r="E530" t="s">
        <v>191</v>
      </c>
      <c r="F530">
        <v>3</v>
      </c>
      <c r="G530" t="s">
        <v>179</v>
      </c>
      <c r="H530">
        <v>5</v>
      </c>
      <c r="I530" t="s">
        <v>471</v>
      </c>
      <c r="J530" t="s">
        <v>472</v>
      </c>
      <c r="K530" t="s">
        <v>473</v>
      </c>
      <c r="L530">
        <v>300</v>
      </c>
      <c r="M530" t="s">
        <v>180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25">
      <c r="A531">
        <v>49</v>
      </c>
      <c r="B531" t="s">
        <v>467</v>
      </c>
      <c r="C531">
        <v>2019</v>
      </c>
      <c r="D531">
        <v>5</v>
      </c>
      <c r="E531" t="s">
        <v>191</v>
      </c>
      <c r="F531">
        <v>5</v>
      </c>
      <c r="G531" t="s">
        <v>184</v>
      </c>
      <c r="H531">
        <v>710</v>
      </c>
      <c r="I531" t="s">
        <v>495</v>
      </c>
      <c r="J531" t="s">
        <v>485</v>
      </c>
      <c r="K531" t="s">
        <v>486</v>
      </c>
      <c r="L531">
        <v>4552</v>
      </c>
      <c r="M531" t="s">
        <v>200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25">
      <c r="A532">
        <v>49</v>
      </c>
      <c r="B532" t="s">
        <v>467</v>
      </c>
      <c r="C532">
        <v>2019</v>
      </c>
      <c r="D532">
        <v>5</v>
      </c>
      <c r="E532" t="s">
        <v>191</v>
      </c>
      <c r="F532">
        <v>1</v>
      </c>
      <c r="G532" t="s">
        <v>176</v>
      </c>
      <c r="H532">
        <v>13</v>
      </c>
      <c r="I532" t="s">
        <v>479</v>
      </c>
      <c r="J532" t="s">
        <v>480</v>
      </c>
      <c r="K532" t="s">
        <v>481</v>
      </c>
      <c r="L532">
        <v>200</v>
      </c>
      <c r="M532" t="s">
        <v>187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25">
      <c r="A533">
        <v>49</v>
      </c>
      <c r="B533" t="s">
        <v>467</v>
      </c>
      <c r="C533">
        <v>2019</v>
      </c>
      <c r="D533">
        <v>5</v>
      </c>
      <c r="E533" t="s">
        <v>191</v>
      </c>
      <c r="F533">
        <v>3</v>
      </c>
      <c r="G533" t="s">
        <v>179</v>
      </c>
      <c r="H533">
        <v>705</v>
      </c>
      <c r="I533" t="s">
        <v>484</v>
      </c>
      <c r="J533" t="s">
        <v>485</v>
      </c>
      <c r="K533" t="s">
        <v>486</v>
      </c>
      <c r="L533">
        <v>300</v>
      </c>
      <c r="M533" t="s">
        <v>180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25">
      <c r="A534">
        <v>49</v>
      </c>
      <c r="B534" t="s">
        <v>467</v>
      </c>
      <c r="C534">
        <v>2019</v>
      </c>
      <c r="D534">
        <v>5</v>
      </c>
      <c r="E534" t="s">
        <v>191</v>
      </c>
      <c r="F534">
        <v>3</v>
      </c>
      <c r="G534" t="s">
        <v>179</v>
      </c>
      <c r="H534">
        <v>924</v>
      </c>
      <c r="I534" t="s">
        <v>490</v>
      </c>
      <c r="J534" t="s">
        <v>491</v>
      </c>
      <c r="K534" t="s">
        <v>492</v>
      </c>
      <c r="L534">
        <v>4532</v>
      </c>
      <c r="M534" t="s">
        <v>186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25">
      <c r="A535">
        <v>49</v>
      </c>
      <c r="B535" t="s">
        <v>467</v>
      </c>
      <c r="C535">
        <v>2019</v>
      </c>
      <c r="D535">
        <v>5</v>
      </c>
      <c r="E535" t="s">
        <v>191</v>
      </c>
      <c r="F535">
        <v>5</v>
      </c>
      <c r="G535" t="s">
        <v>184</v>
      </c>
      <c r="H535">
        <v>954</v>
      </c>
      <c r="I535" t="s">
        <v>483</v>
      </c>
      <c r="J535" t="s">
        <v>480</v>
      </c>
      <c r="K535" t="s">
        <v>481</v>
      </c>
      <c r="L535">
        <v>4552</v>
      </c>
      <c r="M535" t="s">
        <v>200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25">
      <c r="A536">
        <v>49</v>
      </c>
      <c r="B536" t="s">
        <v>467</v>
      </c>
      <c r="C536">
        <v>2019</v>
      </c>
      <c r="D536">
        <v>5</v>
      </c>
      <c r="E536" t="s">
        <v>191</v>
      </c>
      <c r="F536">
        <v>3</v>
      </c>
      <c r="G536" t="s">
        <v>179</v>
      </c>
      <c r="H536">
        <v>122</v>
      </c>
      <c r="I536" t="s">
        <v>507</v>
      </c>
      <c r="J536" t="s">
        <v>508</v>
      </c>
      <c r="K536" t="s">
        <v>509</v>
      </c>
      <c r="L536">
        <v>300</v>
      </c>
      <c r="M536" t="s">
        <v>180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25">
      <c r="A537">
        <v>49</v>
      </c>
      <c r="B537" t="s">
        <v>467</v>
      </c>
      <c r="C537">
        <v>2019</v>
      </c>
      <c r="D537">
        <v>5</v>
      </c>
      <c r="E537" t="s">
        <v>191</v>
      </c>
      <c r="F537">
        <v>1</v>
      </c>
      <c r="G537" t="s">
        <v>176</v>
      </c>
      <c r="H537">
        <v>950</v>
      </c>
      <c r="I537" t="s">
        <v>475</v>
      </c>
      <c r="J537" t="s">
        <v>472</v>
      </c>
      <c r="K537" t="s">
        <v>473</v>
      </c>
      <c r="L537">
        <v>4512</v>
      </c>
      <c r="M537" t="s">
        <v>177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25">
      <c r="A538">
        <v>49</v>
      </c>
      <c r="B538" t="s">
        <v>467</v>
      </c>
      <c r="C538">
        <v>2019</v>
      </c>
      <c r="D538">
        <v>5</v>
      </c>
      <c r="E538" t="s">
        <v>191</v>
      </c>
      <c r="F538">
        <v>5</v>
      </c>
      <c r="G538" t="s">
        <v>184</v>
      </c>
      <c r="H538">
        <v>950</v>
      </c>
      <c r="I538" t="s">
        <v>475</v>
      </c>
      <c r="J538" t="s">
        <v>472</v>
      </c>
      <c r="K538" t="s">
        <v>473</v>
      </c>
      <c r="L538">
        <v>4552</v>
      </c>
      <c r="M538" t="s">
        <v>200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25">
      <c r="A539">
        <v>49</v>
      </c>
      <c r="B539" t="s">
        <v>467</v>
      </c>
      <c r="C539">
        <v>2019</v>
      </c>
      <c r="D539">
        <v>5</v>
      </c>
      <c r="E539" t="s">
        <v>191</v>
      </c>
      <c r="F539">
        <v>3</v>
      </c>
      <c r="G539" t="s">
        <v>179</v>
      </c>
      <c r="H539">
        <v>628</v>
      </c>
      <c r="I539" t="s">
        <v>487</v>
      </c>
      <c r="J539" t="s">
        <v>488</v>
      </c>
      <c r="K539" t="s">
        <v>489</v>
      </c>
      <c r="L539">
        <v>300</v>
      </c>
      <c r="M539" t="s">
        <v>180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25">
      <c r="A540">
        <v>49</v>
      </c>
      <c r="B540" t="s">
        <v>467</v>
      </c>
      <c r="C540">
        <v>2019</v>
      </c>
      <c r="D540">
        <v>5</v>
      </c>
      <c r="E540" t="s">
        <v>191</v>
      </c>
      <c r="F540">
        <v>6</v>
      </c>
      <c r="G540" t="s">
        <v>181</v>
      </c>
      <c r="H540">
        <v>616</v>
      </c>
      <c r="I540" t="s">
        <v>493</v>
      </c>
      <c r="J540" t="s">
        <v>488</v>
      </c>
      <c r="K540" t="s">
        <v>489</v>
      </c>
      <c r="L540">
        <v>4562</v>
      </c>
      <c r="M540" t="s">
        <v>188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25">
      <c r="A541">
        <v>49</v>
      </c>
      <c r="B541" t="s">
        <v>467</v>
      </c>
      <c r="C541">
        <v>2019</v>
      </c>
      <c r="D541">
        <v>5</v>
      </c>
      <c r="E541" t="s">
        <v>191</v>
      </c>
      <c r="F541">
        <v>3</v>
      </c>
      <c r="G541" t="s">
        <v>179</v>
      </c>
      <c r="H541">
        <v>711</v>
      </c>
      <c r="I541" t="s">
        <v>499</v>
      </c>
      <c r="J541" t="s">
        <v>485</v>
      </c>
      <c r="K541" t="s">
        <v>486</v>
      </c>
      <c r="L541">
        <v>4532</v>
      </c>
      <c r="M541" t="s">
        <v>186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25">
      <c r="A542">
        <v>49</v>
      </c>
      <c r="B542" t="s">
        <v>467</v>
      </c>
      <c r="C542">
        <v>2019</v>
      </c>
      <c r="D542">
        <v>5</v>
      </c>
      <c r="E542" t="s">
        <v>191</v>
      </c>
      <c r="F542">
        <v>3</v>
      </c>
      <c r="G542" t="s">
        <v>179</v>
      </c>
      <c r="H542">
        <v>13</v>
      </c>
      <c r="I542" t="s">
        <v>479</v>
      </c>
      <c r="J542" t="s">
        <v>480</v>
      </c>
      <c r="K542" t="s">
        <v>481</v>
      </c>
      <c r="L542">
        <v>300</v>
      </c>
      <c r="M542" t="s">
        <v>180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25">
      <c r="A543">
        <v>49</v>
      </c>
      <c r="B543" t="s">
        <v>467</v>
      </c>
      <c r="C543">
        <v>2019</v>
      </c>
      <c r="D543">
        <v>5</v>
      </c>
      <c r="E543" t="s">
        <v>191</v>
      </c>
      <c r="F543">
        <v>5</v>
      </c>
      <c r="G543" t="s">
        <v>184</v>
      </c>
      <c r="H543">
        <v>53</v>
      </c>
      <c r="I543" t="s">
        <v>482</v>
      </c>
      <c r="J543" t="s">
        <v>480</v>
      </c>
      <c r="K543" t="s">
        <v>481</v>
      </c>
      <c r="L543">
        <v>460</v>
      </c>
      <c r="M543" t="s">
        <v>185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25">
      <c r="A544">
        <v>49</v>
      </c>
      <c r="B544" t="s">
        <v>467</v>
      </c>
      <c r="C544">
        <v>2019</v>
      </c>
      <c r="D544">
        <v>5</v>
      </c>
      <c r="E544" t="s">
        <v>191</v>
      </c>
      <c r="F544">
        <v>5</v>
      </c>
      <c r="G544" t="s">
        <v>184</v>
      </c>
      <c r="H544">
        <v>705</v>
      </c>
      <c r="I544" t="s">
        <v>484</v>
      </c>
      <c r="J544" t="s">
        <v>485</v>
      </c>
      <c r="K544" t="s">
        <v>486</v>
      </c>
      <c r="L544">
        <v>460</v>
      </c>
      <c r="M544" t="s">
        <v>185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25">
      <c r="A545">
        <v>49</v>
      </c>
      <c r="B545" t="s">
        <v>467</v>
      </c>
      <c r="C545">
        <v>2019</v>
      </c>
      <c r="D545">
        <v>5</v>
      </c>
      <c r="E545" t="s">
        <v>191</v>
      </c>
      <c r="F545">
        <v>3</v>
      </c>
      <c r="G545" t="s">
        <v>179</v>
      </c>
      <c r="H545">
        <v>710</v>
      </c>
      <c r="I545" t="s">
        <v>495</v>
      </c>
      <c r="J545" t="s">
        <v>485</v>
      </c>
      <c r="K545" t="s">
        <v>486</v>
      </c>
      <c r="L545">
        <v>4532</v>
      </c>
      <c r="M545" t="s">
        <v>186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25">
      <c r="A546">
        <v>49</v>
      </c>
      <c r="B546" t="s">
        <v>467</v>
      </c>
      <c r="C546">
        <v>2019</v>
      </c>
      <c r="D546">
        <v>5</v>
      </c>
      <c r="E546" t="s">
        <v>191</v>
      </c>
      <c r="F546">
        <v>1</v>
      </c>
      <c r="G546" t="s">
        <v>176</v>
      </c>
      <c r="H546">
        <v>6</v>
      </c>
      <c r="I546" t="s">
        <v>468</v>
      </c>
      <c r="J546" t="s">
        <v>469</v>
      </c>
      <c r="K546" t="s">
        <v>470</v>
      </c>
      <c r="L546">
        <v>200</v>
      </c>
      <c r="M546" t="s">
        <v>187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25">
      <c r="A547">
        <v>49</v>
      </c>
      <c r="B547" t="s">
        <v>467</v>
      </c>
      <c r="C547">
        <v>2019</v>
      </c>
      <c r="D547">
        <v>5</v>
      </c>
      <c r="E547" t="s">
        <v>191</v>
      </c>
      <c r="F547">
        <v>1</v>
      </c>
      <c r="G547" t="s">
        <v>176</v>
      </c>
      <c r="H547">
        <v>1</v>
      </c>
      <c r="I547" t="s">
        <v>496</v>
      </c>
      <c r="J547" t="s">
        <v>497</v>
      </c>
      <c r="K547" t="s">
        <v>498</v>
      </c>
      <c r="L547">
        <v>200</v>
      </c>
      <c r="M547" t="s">
        <v>187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25">
      <c r="A548">
        <v>49</v>
      </c>
      <c r="B548" t="s">
        <v>467</v>
      </c>
      <c r="C548">
        <v>2019</v>
      </c>
      <c r="D548">
        <v>5</v>
      </c>
      <c r="E548" t="s">
        <v>191</v>
      </c>
      <c r="F548">
        <v>3</v>
      </c>
      <c r="G548" t="s">
        <v>179</v>
      </c>
      <c r="H548">
        <v>34</v>
      </c>
      <c r="I548" t="s">
        <v>510</v>
      </c>
      <c r="J548" t="s">
        <v>505</v>
      </c>
      <c r="K548" t="s">
        <v>506</v>
      </c>
      <c r="L548">
        <v>300</v>
      </c>
      <c r="M548" t="s">
        <v>180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25">
      <c r="A549">
        <v>49</v>
      </c>
      <c r="B549" t="s">
        <v>467</v>
      </c>
      <c r="C549">
        <v>2019</v>
      </c>
      <c r="D549">
        <v>5</v>
      </c>
      <c r="E549" t="s">
        <v>191</v>
      </c>
      <c r="F549">
        <v>3</v>
      </c>
      <c r="G549" t="s">
        <v>179</v>
      </c>
      <c r="H549">
        <v>54</v>
      </c>
      <c r="I549" t="s">
        <v>523</v>
      </c>
      <c r="J549" t="s">
        <v>505</v>
      </c>
      <c r="K549" t="s">
        <v>506</v>
      </c>
      <c r="L549">
        <v>300</v>
      </c>
      <c r="M549" t="s">
        <v>180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25">
      <c r="A550">
        <v>49</v>
      </c>
      <c r="B550" t="s">
        <v>467</v>
      </c>
      <c r="C550">
        <v>2019</v>
      </c>
      <c r="D550">
        <v>5</v>
      </c>
      <c r="E550" t="s">
        <v>191</v>
      </c>
      <c r="F550">
        <v>6</v>
      </c>
      <c r="G550" t="s">
        <v>181</v>
      </c>
      <c r="H550">
        <v>610</v>
      </c>
      <c r="I550" t="s">
        <v>476</v>
      </c>
      <c r="J550" t="s">
        <v>477</v>
      </c>
      <c r="K550" t="s">
        <v>478</v>
      </c>
      <c r="L550">
        <v>700</v>
      </c>
      <c r="M550" t="s">
        <v>182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25">
      <c r="A551">
        <v>49</v>
      </c>
      <c r="B551" t="s">
        <v>467</v>
      </c>
      <c r="C551">
        <v>2019</v>
      </c>
      <c r="D551">
        <v>5</v>
      </c>
      <c r="E551" t="s">
        <v>191</v>
      </c>
      <c r="F551">
        <v>1</v>
      </c>
      <c r="G551" t="s">
        <v>176</v>
      </c>
      <c r="H551">
        <v>616</v>
      </c>
      <c r="I551" t="s">
        <v>493</v>
      </c>
      <c r="J551" t="s">
        <v>488</v>
      </c>
      <c r="K551" t="s">
        <v>489</v>
      </c>
      <c r="L551">
        <v>4512</v>
      </c>
      <c r="M551" t="s">
        <v>177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25">
      <c r="A552">
        <v>49</v>
      </c>
      <c r="B552" t="s">
        <v>467</v>
      </c>
      <c r="C552">
        <v>2019</v>
      </c>
      <c r="D552">
        <v>5</v>
      </c>
      <c r="E552" t="s">
        <v>191</v>
      </c>
      <c r="F552">
        <v>5</v>
      </c>
      <c r="G552" t="s">
        <v>184</v>
      </c>
      <c r="H552">
        <v>616</v>
      </c>
      <c r="I552" t="s">
        <v>493</v>
      </c>
      <c r="J552" t="s">
        <v>488</v>
      </c>
      <c r="K552" t="s">
        <v>489</v>
      </c>
      <c r="L552">
        <v>4552</v>
      </c>
      <c r="M552" t="s">
        <v>200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25">
      <c r="A553">
        <v>49</v>
      </c>
      <c r="B553" t="s">
        <v>467</v>
      </c>
      <c r="C553">
        <v>2019</v>
      </c>
      <c r="D553">
        <v>5</v>
      </c>
      <c r="E553" t="s">
        <v>191</v>
      </c>
      <c r="F553">
        <v>5</v>
      </c>
      <c r="G553" t="s">
        <v>184</v>
      </c>
      <c r="H553">
        <v>711</v>
      </c>
      <c r="I553" t="s">
        <v>499</v>
      </c>
      <c r="J553" t="s">
        <v>485</v>
      </c>
      <c r="K553" t="s">
        <v>486</v>
      </c>
      <c r="L553">
        <v>4552</v>
      </c>
      <c r="M553" t="s">
        <v>200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25">
      <c r="A554">
        <v>49</v>
      </c>
      <c r="B554" t="s">
        <v>467</v>
      </c>
      <c r="C554">
        <v>2019</v>
      </c>
      <c r="D554">
        <v>5</v>
      </c>
      <c r="E554" t="s">
        <v>191</v>
      </c>
      <c r="F554">
        <v>3</v>
      </c>
      <c r="G554" t="s">
        <v>179</v>
      </c>
      <c r="H554">
        <v>954</v>
      </c>
      <c r="I554" t="s">
        <v>483</v>
      </c>
      <c r="J554" t="s">
        <v>480</v>
      </c>
      <c r="K554" t="s">
        <v>481</v>
      </c>
      <c r="L554">
        <v>4532</v>
      </c>
      <c r="M554" t="s">
        <v>186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25">
      <c r="A555">
        <v>49</v>
      </c>
      <c r="B555" t="s">
        <v>467</v>
      </c>
      <c r="C555">
        <v>2019</v>
      </c>
      <c r="D555">
        <v>5</v>
      </c>
      <c r="E555" t="s">
        <v>191</v>
      </c>
      <c r="F555">
        <v>3</v>
      </c>
      <c r="G555" t="s">
        <v>179</v>
      </c>
      <c r="H555">
        <v>117</v>
      </c>
      <c r="I555" t="s">
        <v>524</v>
      </c>
      <c r="J555" t="s">
        <v>508</v>
      </c>
      <c r="K555" t="s">
        <v>509</v>
      </c>
      <c r="L555">
        <v>300</v>
      </c>
      <c r="M555" t="s">
        <v>180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25">
      <c r="A556">
        <v>49</v>
      </c>
      <c r="B556" t="s">
        <v>467</v>
      </c>
      <c r="C556">
        <v>2019</v>
      </c>
      <c r="D556">
        <v>5</v>
      </c>
      <c r="E556" t="s">
        <v>191</v>
      </c>
      <c r="F556">
        <v>6</v>
      </c>
      <c r="G556" t="s">
        <v>181</v>
      </c>
      <c r="H556">
        <v>626</v>
      </c>
      <c r="I556" t="s">
        <v>503</v>
      </c>
      <c r="J556" t="s">
        <v>126</v>
      </c>
      <c r="K556" t="s">
        <v>189</v>
      </c>
      <c r="L556">
        <v>700</v>
      </c>
      <c r="M556" t="s">
        <v>182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25">
      <c r="A557">
        <v>49</v>
      </c>
      <c r="B557" t="s">
        <v>467</v>
      </c>
      <c r="C557">
        <v>2019</v>
      </c>
      <c r="D557">
        <v>5</v>
      </c>
      <c r="E557" t="s">
        <v>191</v>
      </c>
      <c r="F557">
        <v>3</v>
      </c>
      <c r="G557" t="s">
        <v>179</v>
      </c>
      <c r="H557">
        <v>629</v>
      </c>
      <c r="I557" t="s">
        <v>516</v>
      </c>
      <c r="J557" t="s">
        <v>477</v>
      </c>
      <c r="K557" t="s">
        <v>478</v>
      </c>
      <c r="L557">
        <v>300</v>
      </c>
      <c r="M557" t="s">
        <v>180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25">
      <c r="A558">
        <v>49</v>
      </c>
      <c r="B558" t="s">
        <v>467</v>
      </c>
      <c r="C558">
        <v>2019</v>
      </c>
      <c r="D558">
        <v>5</v>
      </c>
      <c r="E558" t="s">
        <v>191</v>
      </c>
      <c r="F558">
        <v>6</v>
      </c>
      <c r="G558" t="s">
        <v>181</v>
      </c>
      <c r="H558">
        <v>629</v>
      </c>
      <c r="I558" t="s">
        <v>516</v>
      </c>
      <c r="J558" t="s">
        <v>477</v>
      </c>
      <c r="K558" t="s">
        <v>478</v>
      </c>
      <c r="L558">
        <v>700</v>
      </c>
      <c r="M558" t="s">
        <v>182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25">
      <c r="A559">
        <v>49</v>
      </c>
      <c r="B559" t="s">
        <v>467</v>
      </c>
      <c r="C559">
        <v>2019</v>
      </c>
      <c r="D559">
        <v>5</v>
      </c>
      <c r="E559" t="s">
        <v>191</v>
      </c>
      <c r="F559">
        <v>1</v>
      </c>
      <c r="G559" t="s">
        <v>176</v>
      </c>
      <c r="H559">
        <v>628</v>
      </c>
      <c r="I559" t="s">
        <v>487</v>
      </c>
      <c r="J559" t="s">
        <v>488</v>
      </c>
      <c r="K559" t="s">
        <v>489</v>
      </c>
      <c r="L559">
        <v>200</v>
      </c>
      <c r="M559" t="s">
        <v>187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25">
      <c r="A560">
        <v>49</v>
      </c>
      <c r="B560" t="s">
        <v>467</v>
      </c>
      <c r="C560">
        <v>2019</v>
      </c>
      <c r="D560">
        <v>5</v>
      </c>
      <c r="E560" t="s">
        <v>191</v>
      </c>
      <c r="F560">
        <v>3</v>
      </c>
      <c r="G560" t="s">
        <v>179</v>
      </c>
      <c r="H560">
        <v>605</v>
      </c>
      <c r="I560" t="s">
        <v>514</v>
      </c>
      <c r="J560" t="s">
        <v>488</v>
      </c>
      <c r="K560" t="s">
        <v>489</v>
      </c>
      <c r="L560">
        <v>300</v>
      </c>
      <c r="M560" t="s">
        <v>180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25">
      <c r="A561">
        <v>49</v>
      </c>
      <c r="B561" t="s">
        <v>467</v>
      </c>
      <c r="C561">
        <v>2019</v>
      </c>
      <c r="D561">
        <v>5</v>
      </c>
      <c r="E561" t="s">
        <v>191</v>
      </c>
      <c r="F561">
        <v>5</v>
      </c>
      <c r="G561" t="s">
        <v>184</v>
      </c>
      <c r="H561">
        <v>628</v>
      </c>
      <c r="I561" t="s">
        <v>487</v>
      </c>
      <c r="J561" t="s">
        <v>488</v>
      </c>
      <c r="K561" t="s">
        <v>489</v>
      </c>
      <c r="L561">
        <v>460</v>
      </c>
      <c r="M561" t="s">
        <v>185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25">
      <c r="A562">
        <v>49</v>
      </c>
      <c r="B562" t="s">
        <v>467</v>
      </c>
      <c r="C562">
        <v>2019</v>
      </c>
      <c r="D562">
        <v>5</v>
      </c>
      <c r="E562" t="s">
        <v>191</v>
      </c>
      <c r="F562">
        <v>6</v>
      </c>
      <c r="G562" t="s">
        <v>181</v>
      </c>
      <c r="H562">
        <v>605</v>
      </c>
      <c r="I562" t="s">
        <v>514</v>
      </c>
      <c r="J562" t="s">
        <v>488</v>
      </c>
      <c r="K562" t="s">
        <v>489</v>
      </c>
      <c r="L562">
        <v>700</v>
      </c>
      <c r="M562" t="s">
        <v>182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25">
      <c r="A563">
        <v>49</v>
      </c>
      <c r="B563" t="s">
        <v>467</v>
      </c>
      <c r="C563">
        <v>2019</v>
      </c>
      <c r="D563">
        <v>5</v>
      </c>
      <c r="E563" t="s">
        <v>191</v>
      </c>
      <c r="F563">
        <v>5</v>
      </c>
      <c r="G563" t="s">
        <v>184</v>
      </c>
      <c r="H563">
        <v>943</v>
      </c>
      <c r="I563" t="s">
        <v>511</v>
      </c>
      <c r="J563" t="s">
        <v>512</v>
      </c>
      <c r="K563" t="s">
        <v>513</v>
      </c>
      <c r="L563">
        <v>4552</v>
      </c>
      <c r="M563" t="s">
        <v>200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25">
      <c r="A564">
        <v>49</v>
      </c>
      <c r="B564" t="s">
        <v>467</v>
      </c>
      <c r="C564">
        <v>2019</v>
      </c>
      <c r="D564">
        <v>5</v>
      </c>
      <c r="E564" t="s">
        <v>191</v>
      </c>
      <c r="F564">
        <v>1</v>
      </c>
      <c r="G564" t="s">
        <v>176</v>
      </c>
      <c r="H564">
        <v>954</v>
      </c>
      <c r="I564" t="s">
        <v>483</v>
      </c>
      <c r="J564" t="s">
        <v>480</v>
      </c>
      <c r="K564" t="s">
        <v>481</v>
      </c>
      <c r="L564">
        <v>4512</v>
      </c>
      <c r="M564" t="s">
        <v>177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25">
      <c r="A565">
        <v>49</v>
      </c>
      <c r="B565" t="s">
        <v>467</v>
      </c>
      <c r="C565">
        <v>2019</v>
      </c>
      <c r="D565">
        <v>5</v>
      </c>
      <c r="E565" t="s">
        <v>191</v>
      </c>
      <c r="F565">
        <v>3</v>
      </c>
      <c r="G565" t="s">
        <v>179</v>
      </c>
      <c r="H565">
        <v>6</v>
      </c>
      <c r="I565" t="s">
        <v>468</v>
      </c>
      <c r="J565" t="s">
        <v>469</v>
      </c>
      <c r="K565" t="s">
        <v>470</v>
      </c>
      <c r="L565">
        <v>300</v>
      </c>
      <c r="M565" t="s">
        <v>180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25">
      <c r="A566">
        <v>49</v>
      </c>
      <c r="B566" t="s">
        <v>467</v>
      </c>
      <c r="C566">
        <v>2019</v>
      </c>
      <c r="D566">
        <v>5</v>
      </c>
      <c r="E566" t="s">
        <v>191</v>
      </c>
      <c r="F566">
        <v>3</v>
      </c>
      <c r="G566" t="s">
        <v>179</v>
      </c>
      <c r="H566">
        <v>700</v>
      </c>
      <c r="I566" t="s">
        <v>494</v>
      </c>
      <c r="J566" t="s">
        <v>485</v>
      </c>
      <c r="K566" t="s">
        <v>486</v>
      </c>
      <c r="L566">
        <v>300</v>
      </c>
      <c r="M566" t="s">
        <v>180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25">
      <c r="A567">
        <v>49</v>
      </c>
      <c r="B567" t="s">
        <v>467</v>
      </c>
      <c r="C567">
        <v>2019</v>
      </c>
      <c r="D567">
        <v>5</v>
      </c>
      <c r="E567" t="s">
        <v>191</v>
      </c>
      <c r="F567">
        <v>1</v>
      </c>
      <c r="G567" t="s">
        <v>176</v>
      </c>
      <c r="H567">
        <v>5</v>
      </c>
      <c r="I567" t="s">
        <v>471</v>
      </c>
      <c r="J567" t="s">
        <v>472</v>
      </c>
      <c r="K567" t="s">
        <v>473</v>
      </c>
      <c r="L567">
        <v>200</v>
      </c>
      <c r="M567" t="s">
        <v>187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25">
      <c r="A568">
        <v>49</v>
      </c>
      <c r="B568" t="s">
        <v>467</v>
      </c>
      <c r="C568">
        <v>2019</v>
      </c>
      <c r="D568">
        <v>5</v>
      </c>
      <c r="E568" t="s">
        <v>191</v>
      </c>
      <c r="F568">
        <v>3</v>
      </c>
      <c r="G568" t="s">
        <v>179</v>
      </c>
      <c r="H568">
        <v>950</v>
      </c>
      <c r="I568" t="s">
        <v>475</v>
      </c>
      <c r="J568" t="s">
        <v>472</v>
      </c>
      <c r="K568" t="s">
        <v>473</v>
      </c>
      <c r="L568">
        <v>4532</v>
      </c>
      <c r="M568" t="s">
        <v>186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25">
      <c r="A569">
        <v>49</v>
      </c>
      <c r="B569" t="s">
        <v>467</v>
      </c>
      <c r="C569">
        <v>2019</v>
      </c>
      <c r="D569">
        <v>5</v>
      </c>
      <c r="E569" t="s">
        <v>191</v>
      </c>
      <c r="F569">
        <v>3</v>
      </c>
      <c r="G569" t="s">
        <v>179</v>
      </c>
      <c r="H569">
        <v>951</v>
      </c>
      <c r="I569" t="s">
        <v>504</v>
      </c>
      <c r="J569" t="s">
        <v>505</v>
      </c>
      <c r="K569" t="s">
        <v>506</v>
      </c>
      <c r="L569">
        <v>4532</v>
      </c>
      <c r="M569" t="s">
        <v>186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25">
      <c r="A570">
        <v>49</v>
      </c>
      <c r="B570" t="s">
        <v>467</v>
      </c>
      <c r="C570">
        <v>2019</v>
      </c>
      <c r="D570">
        <v>5</v>
      </c>
      <c r="E570" t="s">
        <v>191</v>
      </c>
      <c r="F570">
        <v>6</v>
      </c>
      <c r="G570" t="s">
        <v>181</v>
      </c>
      <c r="H570">
        <v>619</v>
      </c>
      <c r="I570" t="s">
        <v>521</v>
      </c>
      <c r="J570" t="s">
        <v>201</v>
      </c>
      <c r="K570" t="s">
        <v>189</v>
      </c>
      <c r="L570">
        <v>4562</v>
      </c>
      <c r="M570" t="s">
        <v>188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25">
      <c r="A571">
        <v>49</v>
      </c>
      <c r="B571" t="s">
        <v>467</v>
      </c>
      <c r="C571">
        <v>2019</v>
      </c>
      <c r="D571">
        <v>5</v>
      </c>
      <c r="E571" t="s">
        <v>191</v>
      </c>
      <c r="F571">
        <v>5</v>
      </c>
      <c r="G571" t="s">
        <v>184</v>
      </c>
      <c r="H571">
        <v>443</v>
      </c>
      <c r="I571" t="s">
        <v>541</v>
      </c>
      <c r="J571">
        <v>2121</v>
      </c>
      <c r="K571" t="s">
        <v>189</v>
      </c>
      <c r="L571">
        <v>1670</v>
      </c>
      <c r="M571" t="s">
        <v>538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25">
      <c r="A572">
        <v>49</v>
      </c>
      <c r="B572" t="s">
        <v>467</v>
      </c>
      <c r="C572">
        <v>2019</v>
      </c>
      <c r="D572">
        <v>5</v>
      </c>
      <c r="E572" t="s">
        <v>191</v>
      </c>
      <c r="F572">
        <v>3</v>
      </c>
      <c r="G572" t="s">
        <v>179</v>
      </c>
      <c r="H572">
        <v>444</v>
      </c>
      <c r="I572" t="s">
        <v>542</v>
      </c>
      <c r="J572">
        <v>2131</v>
      </c>
      <c r="K572" t="s">
        <v>189</v>
      </c>
      <c r="L572">
        <v>300</v>
      </c>
      <c r="M572" t="s">
        <v>180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25">
      <c r="A573">
        <v>49</v>
      </c>
      <c r="B573" t="s">
        <v>467</v>
      </c>
      <c r="C573">
        <v>2019</v>
      </c>
      <c r="D573">
        <v>5</v>
      </c>
      <c r="E573" t="s">
        <v>191</v>
      </c>
      <c r="F573">
        <v>3</v>
      </c>
      <c r="G573" t="s">
        <v>179</v>
      </c>
      <c r="H573">
        <v>407</v>
      </c>
      <c r="I573" t="s">
        <v>543</v>
      </c>
      <c r="J573" t="s">
        <v>544</v>
      </c>
      <c r="K573" t="s">
        <v>189</v>
      </c>
      <c r="L573">
        <v>1670</v>
      </c>
      <c r="M573" t="s">
        <v>538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25">
      <c r="A574">
        <v>49</v>
      </c>
      <c r="B574" t="s">
        <v>467</v>
      </c>
      <c r="C574">
        <v>2019</v>
      </c>
      <c r="D574">
        <v>5</v>
      </c>
      <c r="E574" t="s">
        <v>191</v>
      </c>
      <c r="F574">
        <v>5</v>
      </c>
      <c r="G574" t="s">
        <v>184</v>
      </c>
      <c r="H574">
        <v>420</v>
      </c>
      <c r="I574" t="s">
        <v>545</v>
      </c>
      <c r="J574">
        <v>2331</v>
      </c>
      <c r="K574" t="s">
        <v>189</v>
      </c>
      <c r="L574">
        <v>400</v>
      </c>
      <c r="M574" t="s">
        <v>184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25">
      <c r="A575">
        <v>49</v>
      </c>
      <c r="B575" t="s">
        <v>467</v>
      </c>
      <c r="C575">
        <v>2019</v>
      </c>
      <c r="D575">
        <v>5</v>
      </c>
      <c r="E575" t="s">
        <v>191</v>
      </c>
      <c r="F575">
        <v>3</v>
      </c>
      <c r="G575" t="s">
        <v>179</v>
      </c>
      <c r="H575">
        <v>417</v>
      </c>
      <c r="I575" t="s">
        <v>546</v>
      </c>
      <c r="J575">
        <v>2367</v>
      </c>
      <c r="K575" t="s">
        <v>189</v>
      </c>
      <c r="L575">
        <v>300</v>
      </c>
      <c r="M575" t="s">
        <v>180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25">
      <c r="A576">
        <v>49</v>
      </c>
      <c r="B576" t="s">
        <v>467</v>
      </c>
      <c r="C576">
        <v>2019</v>
      </c>
      <c r="D576">
        <v>5</v>
      </c>
      <c r="E576" t="s">
        <v>191</v>
      </c>
      <c r="F576">
        <v>5</v>
      </c>
      <c r="G576" t="s">
        <v>184</v>
      </c>
      <c r="H576">
        <v>423</v>
      </c>
      <c r="I576" t="s">
        <v>529</v>
      </c>
      <c r="J576" t="s">
        <v>530</v>
      </c>
      <c r="K576" t="s">
        <v>189</v>
      </c>
      <c r="L576">
        <v>1671</v>
      </c>
      <c r="M576" t="s">
        <v>531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25">
      <c r="A577">
        <v>49</v>
      </c>
      <c r="B577" t="s">
        <v>467</v>
      </c>
      <c r="C577">
        <v>2019</v>
      </c>
      <c r="D577">
        <v>5</v>
      </c>
      <c r="E577" t="s">
        <v>191</v>
      </c>
      <c r="F577">
        <v>3</v>
      </c>
      <c r="G577" t="s">
        <v>179</v>
      </c>
      <c r="H577">
        <v>422</v>
      </c>
      <c r="I577" t="s">
        <v>547</v>
      </c>
      <c r="J577">
        <v>2421</v>
      </c>
      <c r="K577" t="s">
        <v>189</v>
      </c>
      <c r="L577">
        <v>1671</v>
      </c>
      <c r="M577" t="s">
        <v>531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25">
      <c r="A578">
        <v>49</v>
      </c>
      <c r="B578" t="s">
        <v>467</v>
      </c>
      <c r="C578">
        <v>2019</v>
      </c>
      <c r="D578">
        <v>5</v>
      </c>
      <c r="E578" t="s">
        <v>191</v>
      </c>
      <c r="F578">
        <v>5</v>
      </c>
      <c r="G578" t="s">
        <v>184</v>
      </c>
      <c r="H578">
        <v>415</v>
      </c>
      <c r="I578" t="s">
        <v>548</v>
      </c>
      <c r="J578" t="s">
        <v>549</v>
      </c>
      <c r="K578" t="s">
        <v>189</v>
      </c>
      <c r="L578">
        <v>1670</v>
      </c>
      <c r="M578" t="s">
        <v>538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25">
      <c r="A579">
        <v>49</v>
      </c>
      <c r="B579" t="s">
        <v>467</v>
      </c>
      <c r="C579">
        <v>2019</v>
      </c>
      <c r="D579">
        <v>5</v>
      </c>
      <c r="E579" t="s">
        <v>191</v>
      </c>
      <c r="F579">
        <v>3</v>
      </c>
      <c r="G579" t="s">
        <v>179</v>
      </c>
      <c r="H579">
        <v>406</v>
      </c>
      <c r="I579" t="s">
        <v>550</v>
      </c>
      <c r="J579">
        <v>2221</v>
      </c>
      <c r="K579" t="s">
        <v>189</v>
      </c>
      <c r="L579">
        <v>1670</v>
      </c>
      <c r="M579" t="s">
        <v>538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25">
      <c r="A580">
        <v>49</v>
      </c>
      <c r="B580" t="s">
        <v>467</v>
      </c>
      <c r="C580">
        <v>2019</v>
      </c>
      <c r="D580">
        <v>5</v>
      </c>
      <c r="E580" t="s">
        <v>191</v>
      </c>
      <c r="F580">
        <v>5</v>
      </c>
      <c r="G580" t="s">
        <v>184</v>
      </c>
      <c r="H580">
        <v>405</v>
      </c>
      <c r="I580" t="s">
        <v>551</v>
      </c>
      <c r="J580">
        <v>2237</v>
      </c>
      <c r="K580" t="s">
        <v>189</v>
      </c>
      <c r="L580">
        <v>400</v>
      </c>
      <c r="M580" t="s">
        <v>184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25">
      <c r="A581">
        <v>49</v>
      </c>
      <c r="B581" t="s">
        <v>467</v>
      </c>
      <c r="C581">
        <v>2019</v>
      </c>
      <c r="D581">
        <v>5</v>
      </c>
      <c r="E581" t="s">
        <v>191</v>
      </c>
      <c r="F581">
        <v>10</v>
      </c>
      <c r="G581" t="s">
        <v>193</v>
      </c>
      <c r="H581">
        <v>404</v>
      </c>
      <c r="I581" t="s">
        <v>553</v>
      </c>
      <c r="J581">
        <v>0</v>
      </c>
      <c r="K581" t="s">
        <v>189</v>
      </c>
      <c r="L581">
        <v>0</v>
      </c>
      <c r="M581" t="s">
        <v>189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25">
      <c r="A582">
        <v>49</v>
      </c>
      <c r="B582" t="s">
        <v>467</v>
      </c>
      <c r="C582">
        <v>2019</v>
      </c>
      <c r="D582">
        <v>5</v>
      </c>
      <c r="E582" t="s">
        <v>191</v>
      </c>
      <c r="F582">
        <v>1</v>
      </c>
      <c r="G582" t="s">
        <v>176</v>
      </c>
      <c r="H582">
        <v>403</v>
      </c>
      <c r="I582" t="s">
        <v>559</v>
      </c>
      <c r="J582">
        <v>1101</v>
      </c>
      <c r="K582" t="s">
        <v>189</v>
      </c>
      <c r="L582">
        <v>200</v>
      </c>
      <c r="M582" t="s">
        <v>187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25">
      <c r="A583">
        <v>49</v>
      </c>
      <c r="B583" t="s">
        <v>467</v>
      </c>
      <c r="C583">
        <v>2019</v>
      </c>
      <c r="D583">
        <v>5</v>
      </c>
      <c r="E583" t="s">
        <v>191</v>
      </c>
      <c r="F583">
        <v>5</v>
      </c>
      <c r="G583" t="s">
        <v>184</v>
      </c>
      <c r="H583">
        <v>406</v>
      </c>
      <c r="I583" t="s">
        <v>550</v>
      </c>
      <c r="J583">
        <v>2221</v>
      </c>
      <c r="K583" t="s">
        <v>189</v>
      </c>
      <c r="L583">
        <v>1670</v>
      </c>
      <c r="M583" t="s">
        <v>538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25">
      <c r="A584">
        <v>49</v>
      </c>
      <c r="B584" t="s">
        <v>467</v>
      </c>
      <c r="C584">
        <v>2019</v>
      </c>
      <c r="D584">
        <v>5</v>
      </c>
      <c r="E584" t="s">
        <v>191</v>
      </c>
      <c r="F584">
        <v>3</v>
      </c>
      <c r="G584" t="s">
        <v>179</v>
      </c>
      <c r="H584">
        <v>432</v>
      </c>
      <c r="I584" t="s">
        <v>554</v>
      </c>
      <c r="J584" t="s">
        <v>555</v>
      </c>
      <c r="K584" t="s">
        <v>189</v>
      </c>
      <c r="L584">
        <v>1674</v>
      </c>
      <c r="M584" t="s">
        <v>556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25">
      <c r="A585">
        <v>49</v>
      </c>
      <c r="B585" t="s">
        <v>467</v>
      </c>
      <c r="C585">
        <v>2019</v>
      </c>
      <c r="D585">
        <v>5</v>
      </c>
      <c r="E585" t="s">
        <v>191</v>
      </c>
      <c r="F585">
        <v>5</v>
      </c>
      <c r="G585" t="s">
        <v>184</v>
      </c>
      <c r="H585">
        <v>404</v>
      </c>
      <c r="I585" t="s">
        <v>553</v>
      </c>
      <c r="J585">
        <v>2107</v>
      </c>
      <c r="K585" t="s">
        <v>189</v>
      </c>
      <c r="L585">
        <v>400</v>
      </c>
      <c r="M585" t="s">
        <v>184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25">
      <c r="A586">
        <v>49</v>
      </c>
      <c r="B586" t="s">
        <v>467</v>
      </c>
      <c r="C586">
        <v>2019</v>
      </c>
      <c r="D586">
        <v>5</v>
      </c>
      <c r="E586" t="s">
        <v>191</v>
      </c>
      <c r="F586">
        <v>5</v>
      </c>
      <c r="G586" t="s">
        <v>184</v>
      </c>
      <c r="H586">
        <v>419</v>
      </c>
      <c r="I586" t="s">
        <v>566</v>
      </c>
      <c r="J586" t="s">
        <v>567</v>
      </c>
      <c r="K586" t="s">
        <v>189</v>
      </c>
      <c r="L586">
        <v>1671</v>
      </c>
      <c r="M586" t="s">
        <v>531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25">
      <c r="A587">
        <v>49</v>
      </c>
      <c r="B587" t="s">
        <v>467</v>
      </c>
      <c r="C587">
        <v>2019</v>
      </c>
      <c r="D587">
        <v>5</v>
      </c>
      <c r="E587" t="s">
        <v>191</v>
      </c>
      <c r="F587">
        <v>5</v>
      </c>
      <c r="G587" t="s">
        <v>184</v>
      </c>
      <c r="H587">
        <v>417</v>
      </c>
      <c r="I587" t="s">
        <v>546</v>
      </c>
      <c r="J587">
        <v>2367</v>
      </c>
      <c r="K587" t="s">
        <v>189</v>
      </c>
      <c r="L587">
        <v>400</v>
      </c>
      <c r="M587" t="s">
        <v>184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25">
      <c r="A588">
        <v>49</v>
      </c>
      <c r="B588" t="s">
        <v>467</v>
      </c>
      <c r="C588">
        <v>2019</v>
      </c>
      <c r="D588">
        <v>5</v>
      </c>
      <c r="E588" t="s">
        <v>191</v>
      </c>
      <c r="F588">
        <v>3</v>
      </c>
      <c r="G588" t="s">
        <v>179</v>
      </c>
      <c r="H588">
        <v>424</v>
      </c>
      <c r="I588" t="s">
        <v>565</v>
      </c>
      <c r="J588">
        <v>2431</v>
      </c>
      <c r="K588" t="s">
        <v>189</v>
      </c>
      <c r="L588">
        <v>300</v>
      </c>
      <c r="M588" t="s">
        <v>180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25">
      <c r="A589">
        <v>49</v>
      </c>
      <c r="B589" t="s">
        <v>467</v>
      </c>
      <c r="C589">
        <v>2019</v>
      </c>
      <c r="D589">
        <v>5</v>
      </c>
      <c r="E589" t="s">
        <v>191</v>
      </c>
      <c r="F589">
        <v>5</v>
      </c>
      <c r="G589" t="s">
        <v>184</v>
      </c>
      <c r="H589">
        <v>424</v>
      </c>
      <c r="I589" t="s">
        <v>565</v>
      </c>
      <c r="J589">
        <v>2431</v>
      </c>
      <c r="K589" t="s">
        <v>189</v>
      </c>
      <c r="L589">
        <v>400</v>
      </c>
      <c r="M589" t="s">
        <v>184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25">
      <c r="A590">
        <v>49</v>
      </c>
      <c r="B590" t="s">
        <v>467</v>
      </c>
      <c r="C590">
        <v>2019</v>
      </c>
      <c r="D590">
        <v>5</v>
      </c>
      <c r="E590" t="s">
        <v>191</v>
      </c>
      <c r="F590">
        <v>3</v>
      </c>
      <c r="G590" t="s">
        <v>179</v>
      </c>
      <c r="H590">
        <v>411</v>
      </c>
      <c r="I590" t="s">
        <v>536</v>
      </c>
      <c r="J590" t="s">
        <v>537</v>
      </c>
      <c r="K590" t="s">
        <v>189</v>
      </c>
      <c r="L590">
        <v>1670</v>
      </c>
      <c r="M590" t="s">
        <v>538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25">
      <c r="A591">
        <v>49</v>
      </c>
      <c r="B591" t="s">
        <v>467</v>
      </c>
      <c r="C591">
        <v>2019</v>
      </c>
      <c r="D591">
        <v>5</v>
      </c>
      <c r="E591" t="s">
        <v>191</v>
      </c>
      <c r="F591">
        <v>5</v>
      </c>
      <c r="G591" t="s">
        <v>184</v>
      </c>
      <c r="H591">
        <v>410</v>
      </c>
      <c r="I591" t="s">
        <v>560</v>
      </c>
      <c r="J591">
        <v>3321</v>
      </c>
      <c r="K591" t="s">
        <v>189</v>
      </c>
      <c r="L591">
        <v>1670</v>
      </c>
      <c r="M591" t="s">
        <v>538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25">
      <c r="A592">
        <v>49</v>
      </c>
      <c r="B592" t="s">
        <v>467</v>
      </c>
      <c r="C592">
        <v>2019</v>
      </c>
      <c r="D592">
        <v>5</v>
      </c>
      <c r="E592" t="s">
        <v>191</v>
      </c>
      <c r="F592">
        <v>3</v>
      </c>
      <c r="G592" t="s">
        <v>179</v>
      </c>
      <c r="H592">
        <v>414</v>
      </c>
      <c r="I592" t="s">
        <v>552</v>
      </c>
      <c r="J592">
        <v>3421</v>
      </c>
      <c r="K592" t="s">
        <v>189</v>
      </c>
      <c r="L592">
        <v>1670</v>
      </c>
      <c r="M592" t="s">
        <v>538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25">
      <c r="A593">
        <v>49</v>
      </c>
      <c r="B593" t="s">
        <v>467</v>
      </c>
      <c r="C593">
        <v>2019</v>
      </c>
      <c r="D593">
        <v>5</v>
      </c>
      <c r="E593" t="s">
        <v>191</v>
      </c>
      <c r="F593">
        <v>3</v>
      </c>
      <c r="G593" t="s">
        <v>179</v>
      </c>
      <c r="H593">
        <v>428</v>
      </c>
      <c r="I593" t="s">
        <v>576</v>
      </c>
      <c r="J593" t="s">
        <v>577</v>
      </c>
      <c r="K593" t="s">
        <v>189</v>
      </c>
      <c r="L593">
        <v>1675</v>
      </c>
      <c r="M593" t="s">
        <v>528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25">
      <c r="A594">
        <v>49</v>
      </c>
      <c r="B594" t="s">
        <v>467</v>
      </c>
      <c r="C594">
        <v>2019</v>
      </c>
      <c r="D594">
        <v>5</v>
      </c>
      <c r="E594" t="s">
        <v>191</v>
      </c>
      <c r="F594">
        <v>3</v>
      </c>
      <c r="G594" t="s">
        <v>179</v>
      </c>
      <c r="H594">
        <v>430</v>
      </c>
      <c r="I594" t="s">
        <v>539</v>
      </c>
      <c r="J594" t="s">
        <v>540</v>
      </c>
      <c r="K594" t="s">
        <v>189</v>
      </c>
      <c r="L594">
        <v>300</v>
      </c>
      <c r="M594" t="s">
        <v>180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25">
      <c r="A595">
        <v>49</v>
      </c>
      <c r="B595" t="s">
        <v>467</v>
      </c>
      <c r="C595">
        <v>2019</v>
      </c>
      <c r="D595">
        <v>5</v>
      </c>
      <c r="E595" t="s">
        <v>191</v>
      </c>
      <c r="F595">
        <v>1</v>
      </c>
      <c r="G595" t="s">
        <v>176</v>
      </c>
      <c r="H595">
        <v>401</v>
      </c>
      <c r="I595" t="s">
        <v>572</v>
      </c>
      <c r="J595">
        <v>1012</v>
      </c>
      <c r="K595" t="s">
        <v>189</v>
      </c>
      <c r="L595">
        <v>200</v>
      </c>
      <c r="M595" t="s">
        <v>187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25">
      <c r="A596">
        <v>49</v>
      </c>
      <c r="B596" t="s">
        <v>467</v>
      </c>
      <c r="C596">
        <v>2019</v>
      </c>
      <c r="D596">
        <v>5</v>
      </c>
      <c r="E596" t="s">
        <v>191</v>
      </c>
      <c r="F596">
        <v>3</v>
      </c>
      <c r="G596" t="s">
        <v>179</v>
      </c>
      <c r="H596">
        <v>439</v>
      </c>
      <c r="I596" t="s">
        <v>534</v>
      </c>
      <c r="J596" t="s">
        <v>535</v>
      </c>
      <c r="K596" t="s">
        <v>189</v>
      </c>
      <c r="L596">
        <v>300</v>
      </c>
      <c r="M596" t="s">
        <v>180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25">
      <c r="A597">
        <v>49</v>
      </c>
      <c r="B597" t="s">
        <v>467</v>
      </c>
      <c r="C597">
        <v>2019</v>
      </c>
      <c r="D597">
        <v>5</v>
      </c>
      <c r="E597" t="s">
        <v>191</v>
      </c>
      <c r="F597">
        <v>3</v>
      </c>
      <c r="G597" t="s">
        <v>179</v>
      </c>
      <c r="H597">
        <v>404</v>
      </c>
      <c r="I597" t="s">
        <v>553</v>
      </c>
      <c r="J597">
        <v>2107</v>
      </c>
      <c r="K597" t="s">
        <v>189</v>
      </c>
      <c r="L597">
        <v>300</v>
      </c>
      <c r="M597" t="s">
        <v>180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25">
      <c r="A598">
        <v>49</v>
      </c>
      <c r="B598" t="s">
        <v>467</v>
      </c>
      <c r="C598">
        <v>2019</v>
      </c>
      <c r="D598">
        <v>5</v>
      </c>
      <c r="E598" t="s">
        <v>191</v>
      </c>
      <c r="F598">
        <v>3</v>
      </c>
      <c r="G598" t="s">
        <v>179</v>
      </c>
      <c r="H598">
        <v>418</v>
      </c>
      <c r="I598" t="s">
        <v>575</v>
      </c>
      <c r="J598">
        <v>2321</v>
      </c>
      <c r="K598" t="s">
        <v>189</v>
      </c>
      <c r="L598">
        <v>1671</v>
      </c>
      <c r="M598" t="s">
        <v>531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25">
      <c r="A599">
        <v>49</v>
      </c>
      <c r="B599" t="s">
        <v>467</v>
      </c>
      <c r="C599">
        <v>2019</v>
      </c>
      <c r="D599">
        <v>5</v>
      </c>
      <c r="E599" t="s">
        <v>191</v>
      </c>
      <c r="F599">
        <v>3</v>
      </c>
      <c r="G599" t="s">
        <v>179</v>
      </c>
      <c r="H599">
        <v>423</v>
      </c>
      <c r="I599" t="s">
        <v>529</v>
      </c>
      <c r="J599" t="s">
        <v>530</v>
      </c>
      <c r="K599" t="s">
        <v>189</v>
      </c>
      <c r="L599">
        <v>1671</v>
      </c>
      <c r="M599" t="s">
        <v>531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25">
      <c r="A600">
        <v>49</v>
      </c>
      <c r="B600" t="s">
        <v>467</v>
      </c>
      <c r="C600">
        <v>2019</v>
      </c>
      <c r="D600">
        <v>5</v>
      </c>
      <c r="E600" t="s">
        <v>191</v>
      </c>
      <c r="F600">
        <v>3</v>
      </c>
      <c r="G600" t="s">
        <v>179</v>
      </c>
      <c r="H600">
        <v>405</v>
      </c>
      <c r="I600" t="s">
        <v>551</v>
      </c>
      <c r="J600">
        <v>2237</v>
      </c>
      <c r="K600" t="s">
        <v>189</v>
      </c>
      <c r="L600">
        <v>300</v>
      </c>
      <c r="M600" t="s">
        <v>180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25">
      <c r="A601">
        <v>49</v>
      </c>
      <c r="B601" t="s">
        <v>467</v>
      </c>
      <c r="C601">
        <v>2019</v>
      </c>
      <c r="D601">
        <v>5</v>
      </c>
      <c r="E601" t="s">
        <v>191</v>
      </c>
      <c r="F601">
        <v>5</v>
      </c>
      <c r="G601" t="s">
        <v>184</v>
      </c>
      <c r="H601">
        <v>425</v>
      </c>
      <c r="I601" t="s">
        <v>526</v>
      </c>
      <c r="J601" t="s">
        <v>527</v>
      </c>
      <c r="K601" t="s">
        <v>189</v>
      </c>
      <c r="L601">
        <v>1675</v>
      </c>
      <c r="M601" t="s">
        <v>528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25">
      <c r="A602">
        <v>49</v>
      </c>
      <c r="B602" t="s">
        <v>467</v>
      </c>
      <c r="C602">
        <v>2019</v>
      </c>
      <c r="D602">
        <v>5</v>
      </c>
      <c r="E602" t="s">
        <v>191</v>
      </c>
      <c r="F602">
        <v>5</v>
      </c>
      <c r="G602" t="s">
        <v>184</v>
      </c>
      <c r="H602">
        <v>418</v>
      </c>
      <c r="I602" t="s">
        <v>575</v>
      </c>
      <c r="J602">
        <v>2321</v>
      </c>
      <c r="K602" t="s">
        <v>189</v>
      </c>
      <c r="L602">
        <v>1671</v>
      </c>
      <c r="M602" t="s">
        <v>531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25">
      <c r="A603">
        <v>49</v>
      </c>
      <c r="B603" t="s">
        <v>467</v>
      </c>
      <c r="C603">
        <v>2019</v>
      </c>
      <c r="D603">
        <v>5</v>
      </c>
      <c r="E603" t="s">
        <v>191</v>
      </c>
      <c r="F603">
        <v>5</v>
      </c>
      <c r="G603" t="s">
        <v>184</v>
      </c>
      <c r="H603">
        <v>422</v>
      </c>
      <c r="I603" t="s">
        <v>547</v>
      </c>
      <c r="J603">
        <v>2421</v>
      </c>
      <c r="K603" t="s">
        <v>189</v>
      </c>
      <c r="L603">
        <v>1671</v>
      </c>
      <c r="M603" t="s">
        <v>531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25">
      <c r="A604">
        <v>49</v>
      </c>
      <c r="B604" t="s">
        <v>467</v>
      </c>
      <c r="C604">
        <v>2019</v>
      </c>
      <c r="D604">
        <v>5</v>
      </c>
      <c r="E604" t="s">
        <v>191</v>
      </c>
      <c r="F604">
        <v>5</v>
      </c>
      <c r="G604" t="s">
        <v>184</v>
      </c>
      <c r="H604">
        <v>421</v>
      </c>
      <c r="I604" t="s">
        <v>532</v>
      </c>
      <c r="J604">
        <v>2496</v>
      </c>
      <c r="K604" t="s">
        <v>189</v>
      </c>
      <c r="L604">
        <v>400</v>
      </c>
      <c r="M604" t="s">
        <v>184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25">
      <c r="A605">
        <v>49</v>
      </c>
      <c r="B605" t="s">
        <v>467</v>
      </c>
      <c r="C605">
        <v>2019</v>
      </c>
      <c r="D605">
        <v>5</v>
      </c>
      <c r="E605" t="s">
        <v>191</v>
      </c>
      <c r="F605">
        <v>3</v>
      </c>
      <c r="G605" t="s">
        <v>179</v>
      </c>
      <c r="H605">
        <v>412</v>
      </c>
      <c r="I605" t="s">
        <v>580</v>
      </c>
      <c r="J605">
        <v>3331</v>
      </c>
      <c r="K605" t="s">
        <v>189</v>
      </c>
      <c r="L605">
        <v>300</v>
      </c>
      <c r="M605" t="s">
        <v>180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25">
      <c r="A606">
        <v>49</v>
      </c>
      <c r="B606" t="s">
        <v>467</v>
      </c>
      <c r="C606">
        <v>2019</v>
      </c>
      <c r="D606">
        <v>5</v>
      </c>
      <c r="E606" t="s">
        <v>191</v>
      </c>
      <c r="F606">
        <v>3</v>
      </c>
      <c r="G606" t="s">
        <v>179</v>
      </c>
      <c r="H606">
        <v>413</v>
      </c>
      <c r="I606" t="s">
        <v>558</v>
      </c>
      <c r="J606">
        <v>3496</v>
      </c>
      <c r="K606" t="s">
        <v>189</v>
      </c>
      <c r="L606">
        <v>300</v>
      </c>
      <c r="M606" t="s">
        <v>180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25">
      <c r="A607">
        <v>49</v>
      </c>
      <c r="B607" t="s">
        <v>467</v>
      </c>
      <c r="C607">
        <v>2019</v>
      </c>
      <c r="D607">
        <v>5</v>
      </c>
      <c r="E607" t="s">
        <v>191</v>
      </c>
      <c r="F607">
        <v>3</v>
      </c>
      <c r="G607" t="s">
        <v>179</v>
      </c>
      <c r="H607">
        <v>446</v>
      </c>
      <c r="I607" t="s">
        <v>568</v>
      </c>
      <c r="J607">
        <v>8011</v>
      </c>
      <c r="K607" t="s">
        <v>189</v>
      </c>
      <c r="L607">
        <v>300</v>
      </c>
      <c r="M607" t="s">
        <v>180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25">
      <c r="A608">
        <v>49</v>
      </c>
      <c r="B608" t="s">
        <v>467</v>
      </c>
      <c r="C608">
        <v>2019</v>
      </c>
      <c r="D608">
        <v>5</v>
      </c>
      <c r="E608" t="s">
        <v>191</v>
      </c>
      <c r="F608">
        <v>10</v>
      </c>
      <c r="G608" t="s">
        <v>193</v>
      </c>
      <c r="H608">
        <v>400</v>
      </c>
      <c r="I608" t="s">
        <v>557</v>
      </c>
      <c r="J608">
        <v>1247</v>
      </c>
      <c r="K608" t="s">
        <v>189</v>
      </c>
      <c r="L608">
        <v>207</v>
      </c>
      <c r="M608" t="s">
        <v>195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25">
      <c r="A609">
        <v>49</v>
      </c>
      <c r="B609" t="s">
        <v>467</v>
      </c>
      <c r="C609">
        <v>2019</v>
      </c>
      <c r="D609">
        <v>5</v>
      </c>
      <c r="E609" t="s">
        <v>191</v>
      </c>
      <c r="F609">
        <v>3</v>
      </c>
      <c r="G609" t="s">
        <v>179</v>
      </c>
      <c r="H609">
        <v>441</v>
      </c>
      <c r="I609" t="s">
        <v>573</v>
      </c>
      <c r="J609" t="s">
        <v>574</v>
      </c>
      <c r="K609" t="s">
        <v>189</v>
      </c>
      <c r="L609">
        <v>300</v>
      </c>
      <c r="M609" t="s">
        <v>180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25">
      <c r="A610">
        <v>49</v>
      </c>
      <c r="B610" t="s">
        <v>467</v>
      </c>
      <c r="C610">
        <v>2019</v>
      </c>
      <c r="D610">
        <v>5</v>
      </c>
      <c r="E610" t="s">
        <v>191</v>
      </c>
      <c r="F610">
        <v>3</v>
      </c>
      <c r="G610" t="s">
        <v>179</v>
      </c>
      <c r="H610">
        <v>419</v>
      </c>
      <c r="I610" t="s">
        <v>566</v>
      </c>
      <c r="J610" t="s">
        <v>567</v>
      </c>
      <c r="K610" t="s">
        <v>189</v>
      </c>
      <c r="L610">
        <v>1671</v>
      </c>
      <c r="M610" t="s">
        <v>531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25">
      <c r="A611">
        <v>49</v>
      </c>
      <c r="B611" t="s">
        <v>467</v>
      </c>
      <c r="C611">
        <v>2019</v>
      </c>
      <c r="D611">
        <v>5</v>
      </c>
      <c r="E611" t="s">
        <v>191</v>
      </c>
      <c r="F611">
        <v>3</v>
      </c>
      <c r="G611" t="s">
        <v>179</v>
      </c>
      <c r="H611">
        <v>409</v>
      </c>
      <c r="I611" t="s">
        <v>564</v>
      </c>
      <c r="J611">
        <v>3367</v>
      </c>
      <c r="K611" t="s">
        <v>189</v>
      </c>
      <c r="L611">
        <v>300</v>
      </c>
      <c r="M611" t="s">
        <v>180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25">
      <c r="A612">
        <v>49</v>
      </c>
      <c r="B612" t="s">
        <v>467</v>
      </c>
      <c r="C612">
        <v>2019</v>
      </c>
      <c r="D612">
        <v>5</v>
      </c>
      <c r="E612" t="s">
        <v>191</v>
      </c>
      <c r="F612">
        <v>5</v>
      </c>
      <c r="G612" t="s">
        <v>184</v>
      </c>
      <c r="H612">
        <v>414</v>
      </c>
      <c r="I612" t="s">
        <v>552</v>
      </c>
      <c r="J612">
        <v>3421</v>
      </c>
      <c r="K612" t="s">
        <v>189</v>
      </c>
      <c r="L612">
        <v>1670</v>
      </c>
      <c r="M612" t="s">
        <v>538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25">
      <c r="A613">
        <v>49</v>
      </c>
      <c r="B613" t="s">
        <v>467</v>
      </c>
      <c r="C613">
        <v>2019</v>
      </c>
      <c r="D613">
        <v>5</v>
      </c>
      <c r="E613" t="s">
        <v>191</v>
      </c>
      <c r="F613">
        <v>5</v>
      </c>
      <c r="G613" t="s">
        <v>184</v>
      </c>
      <c r="H613">
        <v>407</v>
      </c>
      <c r="I613" t="s">
        <v>543</v>
      </c>
      <c r="J613" t="s">
        <v>544</v>
      </c>
      <c r="K613" t="s">
        <v>189</v>
      </c>
      <c r="L613">
        <v>1670</v>
      </c>
      <c r="M613" t="s">
        <v>538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25">
      <c r="A614">
        <v>49</v>
      </c>
      <c r="B614" t="s">
        <v>467</v>
      </c>
      <c r="C614">
        <v>2019</v>
      </c>
      <c r="D614">
        <v>5</v>
      </c>
      <c r="E614" t="s">
        <v>191</v>
      </c>
      <c r="F614">
        <v>3</v>
      </c>
      <c r="G614" t="s">
        <v>179</v>
      </c>
      <c r="H614">
        <v>443</v>
      </c>
      <c r="I614" t="s">
        <v>541</v>
      </c>
      <c r="J614">
        <v>2121</v>
      </c>
      <c r="K614" t="s">
        <v>189</v>
      </c>
      <c r="L614">
        <v>1670</v>
      </c>
      <c r="M614" t="s">
        <v>538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25">
      <c r="A615">
        <v>49</v>
      </c>
      <c r="B615" t="s">
        <v>467</v>
      </c>
      <c r="C615">
        <v>2019</v>
      </c>
      <c r="D615">
        <v>5</v>
      </c>
      <c r="E615" t="s">
        <v>191</v>
      </c>
      <c r="F615">
        <v>3</v>
      </c>
      <c r="G615" t="s">
        <v>179</v>
      </c>
      <c r="H615">
        <v>421</v>
      </c>
      <c r="I615" t="s">
        <v>532</v>
      </c>
      <c r="J615">
        <v>2496</v>
      </c>
      <c r="K615" t="s">
        <v>189</v>
      </c>
      <c r="L615">
        <v>300</v>
      </c>
      <c r="M615" t="s">
        <v>180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25">
      <c r="A616">
        <v>49</v>
      </c>
      <c r="B616" t="s">
        <v>467</v>
      </c>
      <c r="C616">
        <v>2019</v>
      </c>
      <c r="D616">
        <v>5</v>
      </c>
      <c r="E616" t="s">
        <v>191</v>
      </c>
      <c r="F616">
        <v>5</v>
      </c>
      <c r="G616" t="s">
        <v>184</v>
      </c>
      <c r="H616">
        <v>411</v>
      </c>
      <c r="I616" t="s">
        <v>536</v>
      </c>
      <c r="J616" t="s">
        <v>537</v>
      </c>
      <c r="K616" t="s">
        <v>189</v>
      </c>
      <c r="L616">
        <v>1670</v>
      </c>
      <c r="M616" t="s">
        <v>538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25">
      <c r="A617">
        <v>49</v>
      </c>
      <c r="B617" t="s">
        <v>467</v>
      </c>
      <c r="C617">
        <v>2019</v>
      </c>
      <c r="D617">
        <v>5</v>
      </c>
      <c r="E617" t="s">
        <v>191</v>
      </c>
      <c r="F617">
        <v>3</v>
      </c>
      <c r="G617" t="s">
        <v>179</v>
      </c>
      <c r="H617">
        <v>410</v>
      </c>
      <c r="I617" t="s">
        <v>560</v>
      </c>
      <c r="J617">
        <v>3321</v>
      </c>
      <c r="K617" t="s">
        <v>189</v>
      </c>
      <c r="L617">
        <v>1670</v>
      </c>
      <c r="M617" t="s">
        <v>538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25">
      <c r="A618">
        <v>49</v>
      </c>
      <c r="B618" t="s">
        <v>467</v>
      </c>
      <c r="C618">
        <v>2019</v>
      </c>
      <c r="D618">
        <v>5</v>
      </c>
      <c r="E618" t="s">
        <v>191</v>
      </c>
      <c r="F618">
        <v>3</v>
      </c>
      <c r="G618" t="s">
        <v>179</v>
      </c>
      <c r="H618">
        <v>415</v>
      </c>
      <c r="I618" t="s">
        <v>548</v>
      </c>
      <c r="J618" t="s">
        <v>549</v>
      </c>
      <c r="K618" t="s">
        <v>189</v>
      </c>
      <c r="L618">
        <v>1670</v>
      </c>
      <c r="M618" t="s">
        <v>538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25">
      <c r="A619">
        <v>49</v>
      </c>
      <c r="B619" t="s">
        <v>467</v>
      </c>
      <c r="C619">
        <v>2019</v>
      </c>
      <c r="D619">
        <v>5</v>
      </c>
      <c r="E619" t="s">
        <v>191</v>
      </c>
      <c r="F619">
        <v>3</v>
      </c>
      <c r="G619" t="s">
        <v>179</v>
      </c>
      <c r="H619">
        <v>425</v>
      </c>
      <c r="I619" t="s">
        <v>526</v>
      </c>
      <c r="J619" t="s">
        <v>527</v>
      </c>
      <c r="K619" t="s">
        <v>189</v>
      </c>
      <c r="L619">
        <v>1675</v>
      </c>
      <c r="M619" t="s">
        <v>528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25">
      <c r="A620">
        <v>49</v>
      </c>
      <c r="B620" t="s">
        <v>467</v>
      </c>
      <c r="C620">
        <v>2019</v>
      </c>
      <c r="D620">
        <v>5</v>
      </c>
      <c r="E620" t="s">
        <v>191</v>
      </c>
      <c r="F620">
        <v>3</v>
      </c>
      <c r="G620" t="s">
        <v>179</v>
      </c>
      <c r="H620">
        <v>442</v>
      </c>
      <c r="I620" t="s">
        <v>578</v>
      </c>
      <c r="J620" t="s">
        <v>579</v>
      </c>
      <c r="K620" t="s">
        <v>189</v>
      </c>
      <c r="L620">
        <v>1672</v>
      </c>
      <c r="M620" t="s">
        <v>571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25">
      <c r="A621">
        <v>49</v>
      </c>
      <c r="B621" t="s">
        <v>467</v>
      </c>
      <c r="C621">
        <v>2019</v>
      </c>
      <c r="D621">
        <v>5</v>
      </c>
      <c r="E621" t="s">
        <v>191</v>
      </c>
      <c r="F621">
        <v>1</v>
      </c>
      <c r="G621" t="s">
        <v>176</v>
      </c>
      <c r="H621">
        <v>400</v>
      </c>
      <c r="I621" t="s">
        <v>557</v>
      </c>
      <c r="J621">
        <v>1247</v>
      </c>
      <c r="K621" t="s">
        <v>189</v>
      </c>
      <c r="L621">
        <v>207</v>
      </c>
      <c r="M621" t="s">
        <v>195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25">
      <c r="A622">
        <v>49</v>
      </c>
      <c r="B622" t="s">
        <v>467</v>
      </c>
      <c r="C622">
        <v>2019</v>
      </c>
      <c r="D622">
        <v>5</v>
      </c>
      <c r="E622" t="s">
        <v>191</v>
      </c>
      <c r="F622">
        <v>10</v>
      </c>
      <c r="G622" t="s">
        <v>193</v>
      </c>
      <c r="H622">
        <v>402</v>
      </c>
      <c r="I622" t="s">
        <v>533</v>
      </c>
      <c r="J622">
        <v>1301</v>
      </c>
      <c r="K622" t="s">
        <v>189</v>
      </c>
      <c r="L622">
        <v>207</v>
      </c>
      <c r="M622" t="s">
        <v>195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25">
      <c r="A623">
        <v>49</v>
      </c>
      <c r="B623" t="s">
        <v>467</v>
      </c>
      <c r="C623">
        <v>2019</v>
      </c>
      <c r="D623">
        <v>5</v>
      </c>
      <c r="E623" t="s">
        <v>191</v>
      </c>
      <c r="F623">
        <v>5</v>
      </c>
      <c r="G623" t="s">
        <v>184</v>
      </c>
      <c r="H623">
        <v>409</v>
      </c>
      <c r="I623" t="s">
        <v>564</v>
      </c>
      <c r="J623">
        <v>3367</v>
      </c>
      <c r="K623" t="s">
        <v>189</v>
      </c>
      <c r="L623">
        <v>400</v>
      </c>
      <c r="M623" t="s">
        <v>184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25">
      <c r="A624">
        <v>49</v>
      </c>
      <c r="B624" t="s">
        <v>467</v>
      </c>
      <c r="C624">
        <v>2019</v>
      </c>
      <c r="D624">
        <v>5</v>
      </c>
      <c r="E624" t="s">
        <v>191</v>
      </c>
      <c r="F624">
        <v>3</v>
      </c>
      <c r="G624" t="s">
        <v>179</v>
      </c>
      <c r="H624">
        <v>408</v>
      </c>
      <c r="I624" t="s">
        <v>525</v>
      </c>
      <c r="J624">
        <v>2231</v>
      </c>
      <c r="K624" t="s">
        <v>189</v>
      </c>
      <c r="L624">
        <v>300</v>
      </c>
      <c r="M624" t="s">
        <v>180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25">
      <c r="A625">
        <v>49</v>
      </c>
      <c r="B625" t="s">
        <v>467</v>
      </c>
      <c r="C625">
        <v>2019</v>
      </c>
      <c r="D625">
        <v>5</v>
      </c>
      <c r="E625" t="s">
        <v>191</v>
      </c>
      <c r="F625">
        <v>5</v>
      </c>
      <c r="G625" t="s">
        <v>184</v>
      </c>
      <c r="H625">
        <v>408</v>
      </c>
      <c r="I625" t="s">
        <v>525</v>
      </c>
      <c r="J625">
        <v>2231</v>
      </c>
      <c r="K625" t="s">
        <v>189</v>
      </c>
      <c r="L625">
        <v>400</v>
      </c>
      <c r="M625" t="s">
        <v>184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25">
      <c r="A626">
        <v>49</v>
      </c>
      <c r="B626" t="s">
        <v>467</v>
      </c>
      <c r="C626">
        <v>2019</v>
      </c>
      <c r="D626">
        <v>5</v>
      </c>
      <c r="E626" t="s">
        <v>191</v>
      </c>
      <c r="F626">
        <v>3</v>
      </c>
      <c r="G626" t="s">
        <v>179</v>
      </c>
      <c r="H626">
        <v>440</v>
      </c>
      <c r="I626" t="s">
        <v>569</v>
      </c>
      <c r="J626" t="s">
        <v>570</v>
      </c>
      <c r="K626" t="s">
        <v>189</v>
      </c>
      <c r="L626">
        <v>1672</v>
      </c>
      <c r="M626" t="s">
        <v>571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25">
      <c r="A627">
        <v>49</v>
      </c>
      <c r="B627" t="s">
        <v>467</v>
      </c>
      <c r="C627">
        <v>2019</v>
      </c>
      <c r="D627">
        <v>5</v>
      </c>
      <c r="E627" t="s">
        <v>191</v>
      </c>
      <c r="F627">
        <v>3</v>
      </c>
      <c r="G627" t="s">
        <v>179</v>
      </c>
      <c r="H627">
        <v>431</v>
      </c>
      <c r="I627" t="s">
        <v>561</v>
      </c>
      <c r="J627" t="s">
        <v>562</v>
      </c>
      <c r="K627" t="s">
        <v>189</v>
      </c>
      <c r="L627">
        <v>1673</v>
      </c>
      <c r="M627" t="s">
        <v>563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25">
      <c r="A628">
        <v>49</v>
      </c>
      <c r="B628" t="s">
        <v>467</v>
      </c>
      <c r="C628">
        <v>2019</v>
      </c>
      <c r="D628">
        <v>5</v>
      </c>
      <c r="E628" t="s">
        <v>191</v>
      </c>
      <c r="F628">
        <v>10</v>
      </c>
      <c r="G628" t="s">
        <v>193</v>
      </c>
      <c r="H628">
        <v>401</v>
      </c>
      <c r="I628" t="s">
        <v>572</v>
      </c>
      <c r="J628">
        <v>1012</v>
      </c>
      <c r="K628" t="s">
        <v>189</v>
      </c>
      <c r="L628">
        <v>200</v>
      </c>
      <c r="M628" t="s">
        <v>187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25">
      <c r="A629">
        <v>49</v>
      </c>
      <c r="B629" t="s">
        <v>467</v>
      </c>
      <c r="C629">
        <v>2019</v>
      </c>
      <c r="D629">
        <v>6</v>
      </c>
      <c r="E629" t="s">
        <v>190</v>
      </c>
      <c r="F629">
        <v>1</v>
      </c>
      <c r="G629" t="s">
        <v>176</v>
      </c>
      <c r="H629">
        <v>13</v>
      </c>
      <c r="I629" t="s">
        <v>479</v>
      </c>
      <c r="J629" t="s">
        <v>480</v>
      </c>
      <c r="K629" t="s">
        <v>481</v>
      </c>
      <c r="L629">
        <v>200</v>
      </c>
      <c r="M629" t="s">
        <v>187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25">
      <c r="A630">
        <v>49</v>
      </c>
      <c r="B630" t="s">
        <v>467</v>
      </c>
      <c r="C630">
        <v>2019</v>
      </c>
      <c r="D630">
        <v>6</v>
      </c>
      <c r="E630" t="s">
        <v>190</v>
      </c>
      <c r="F630">
        <v>3</v>
      </c>
      <c r="G630" t="s">
        <v>179</v>
      </c>
      <c r="H630">
        <v>53</v>
      </c>
      <c r="I630" t="s">
        <v>482</v>
      </c>
      <c r="J630" t="s">
        <v>480</v>
      </c>
      <c r="K630" t="s">
        <v>481</v>
      </c>
      <c r="L630">
        <v>300</v>
      </c>
      <c r="M630" t="s">
        <v>180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25">
      <c r="A631">
        <v>49</v>
      </c>
      <c r="B631" t="s">
        <v>467</v>
      </c>
      <c r="C631">
        <v>2019</v>
      </c>
      <c r="D631">
        <v>6</v>
      </c>
      <c r="E631" t="s">
        <v>190</v>
      </c>
      <c r="F631">
        <v>5</v>
      </c>
      <c r="G631" t="s">
        <v>184</v>
      </c>
      <c r="H631">
        <v>13</v>
      </c>
      <c r="I631" t="s">
        <v>479</v>
      </c>
      <c r="J631" t="s">
        <v>480</v>
      </c>
      <c r="K631" t="s">
        <v>481</v>
      </c>
      <c r="L631">
        <v>460</v>
      </c>
      <c r="M631" t="s">
        <v>185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25">
      <c r="A632">
        <v>49</v>
      </c>
      <c r="B632" t="s">
        <v>467</v>
      </c>
      <c r="C632">
        <v>2019</v>
      </c>
      <c r="D632">
        <v>6</v>
      </c>
      <c r="E632" t="s">
        <v>190</v>
      </c>
      <c r="F632">
        <v>3</v>
      </c>
      <c r="G632" t="s">
        <v>179</v>
      </c>
      <c r="H632">
        <v>954</v>
      </c>
      <c r="I632" t="s">
        <v>483</v>
      </c>
      <c r="J632" t="s">
        <v>480</v>
      </c>
      <c r="K632" t="s">
        <v>481</v>
      </c>
      <c r="L632">
        <v>4532</v>
      </c>
      <c r="M632" t="s">
        <v>186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25">
      <c r="A633">
        <v>49</v>
      </c>
      <c r="B633" t="s">
        <v>467</v>
      </c>
      <c r="C633">
        <v>2019</v>
      </c>
      <c r="D633">
        <v>6</v>
      </c>
      <c r="E633" t="s">
        <v>190</v>
      </c>
      <c r="F633">
        <v>5</v>
      </c>
      <c r="G633" t="s">
        <v>184</v>
      </c>
      <c r="H633">
        <v>705</v>
      </c>
      <c r="I633" t="s">
        <v>484</v>
      </c>
      <c r="J633" t="s">
        <v>485</v>
      </c>
      <c r="K633" t="s">
        <v>486</v>
      </c>
      <c r="L633">
        <v>460</v>
      </c>
      <c r="M633" t="s">
        <v>185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25">
      <c r="A634">
        <v>49</v>
      </c>
      <c r="B634" t="s">
        <v>467</v>
      </c>
      <c r="C634">
        <v>2019</v>
      </c>
      <c r="D634">
        <v>6</v>
      </c>
      <c r="E634" t="s">
        <v>190</v>
      </c>
      <c r="F634">
        <v>3</v>
      </c>
      <c r="G634" t="s">
        <v>179</v>
      </c>
      <c r="H634">
        <v>924</v>
      </c>
      <c r="I634" t="s">
        <v>490</v>
      </c>
      <c r="J634" t="s">
        <v>491</v>
      </c>
      <c r="K634" t="s">
        <v>492</v>
      </c>
      <c r="L634">
        <v>4532</v>
      </c>
      <c r="M634" t="s">
        <v>186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25">
      <c r="A635">
        <v>49</v>
      </c>
      <c r="B635" t="s">
        <v>467</v>
      </c>
      <c r="C635">
        <v>2019</v>
      </c>
      <c r="D635">
        <v>6</v>
      </c>
      <c r="E635" t="s">
        <v>190</v>
      </c>
      <c r="F635">
        <v>1</v>
      </c>
      <c r="G635" t="s">
        <v>176</v>
      </c>
      <c r="H635">
        <v>55</v>
      </c>
      <c r="I635" t="s">
        <v>474</v>
      </c>
      <c r="J635" t="s">
        <v>472</v>
      </c>
      <c r="K635" t="s">
        <v>473</v>
      </c>
      <c r="L635">
        <v>200</v>
      </c>
      <c r="M635" t="s">
        <v>187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25">
      <c r="A636">
        <v>49</v>
      </c>
      <c r="B636" t="s">
        <v>467</v>
      </c>
      <c r="C636">
        <v>2019</v>
      </c>
      <c r="D636">
        <v>6</v>
      </c>
      <c r="E636" t="s">
        <v>190</v>
      </c>
      <c r="F636">
        <v>3</v>
      </c>
      <c r="G636" t="s">
        <v>179</v>
      </c>
      <c r="H636">
        <v>34</v>
      </c>
      <c r="I636" t="s">
        <v>510</v>
      </c>
      <c r="J636" t="s">
        <v>505</v>
      </c>
      <c r="K636" t="s">
        <v>506</v>
      </c>
      <c r="L636">
        <v>300</v>
      </c>
      <c r="M636" t="s">
        <v>180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25">
      <c r="A637">
        <v>49</v>
      </c>
      <c r="B637" t="s">
        <v>467</v>
      </c>
      <c r="C637">
        <v>2019</v>
      </c>
      <c r="D637">
        <v>6</v>
      </c>
      <c r="E637" t="s">
        <v>190</v>
      </c>
      <c r="F637">
        <v>6</v>
      </c>
      <c r="G637" t="s">
        <v>181</v>
      </c>
      <c r="H637">
        <v>626</v>
      </c>
      <c r="I637" t="s">
        <v>503</v>
      </c>
      <c r="J637" t="s">
        <v>126</v>
      </c>
      <c r="K637" t="s">
        <v>189</v>
      </c>
      <c r="L637">
        <v>700</v>
      </c>
      <c r="M637" t="s">
        <v>182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25">
      <c r="A638">
        <v>49</v>
      </c>
      <c r="B638" t="s">
        <v>467</v>
      </c>
      <c r="C638">
        <v>2019</v>
      </c>
      <c r="D638">
        <v>6</v>
      </c>
      <c r="E638" t="s">
        <v>190</v>
      </c>
      <c r="F638">
        <v>3</v>
      </c>
      <c r="G638" t="s">
        <v>179</v>
      </c>
      <c r="H638">
        <v>711</v>
      </c>
      <c r="I638" t="s">
        <v>499</v>
      </c>
      <c r="J638" t="s">
        <v>485</v>
      </c>
      <c r="K638" t="s">
        <v>486</v>
      </c>
      <c r="L638">
        <v>4532</v>
      </c>
      <c r="M638" t="s">
        <v>186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25">
      <c r="A639">
        <v>49</v>
      </c>
      <c r="B639" t="s">
        <v>467</v>
      </c>
      <c r="C639">
        <v>2019</v>
      </c>
      <c r="D639">
        <v>6</v>
      </c>
      <c r="E639" t="s">
        <v>190</v>
      </c>
      <c r="F639">
        <v>5</v>
      </c>
      <c r="G639" t="s">
        <v>184</v>
      </c>
      <c r="H639">
        <v>711</v>
      </c>
      <c r="I639" t="s">
        <v>499</v>
      </c>
      <c r="J639" t="s">
        <v>485</v>
      </c>
      <c r="K639" t="s">
        <v>486</v>
      </c>
      <c r="L639">
        <v>4552</v>
      </c>
      <c r="M639" t="s">
        <v>200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25">
      <c r="A640">
        <v>49</v>
      </c>
      <c r="B640" t="s">
        <v>467</v>
      </c>
      <c r="C640">
        <v>2019</v>
      </c>
      <c r="D640">
        <v>6</v>
      </c>
      <c r="E640" t="s">
        <v>190</v>
      </c>
      <c r="F640">
        <v>3</v>
      </c>
      <c r="G640" t="s">
        <v>179</v>
      </c>
      <c r="H640">
        <v>705</v>
      </c>
      <c r="I640" t="s">
        <v>484</v>
      </c>
      <c r="J640" t="s">
        <v>485</v>
      </c>
      <c r="K640" t="s">
        <v>486</v>
      </c>
      <c r="L640">
        <v>300</v>
      </c>
      <c r="M640" t="s">
        <v>180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25">
      <c r="A641">
        <v>49</v>
      </c>
      <c r="B641" t="s">
        <v>467</v>
      </c>
      <c r="C641">
        <v>2019</v>
      </c>
      <c r="D641">
        <v>6</v>
      </c>
      <c r="E641" t="s">
        <v>190</v>
      </c>
      <c r="F641">
        <v>10</v>
      </c>
      <c r="G641" t="s">
        <v>193</v>
      </c>
      <c r="H641">
        <v>6</v>
      </c>
      <c r="I641" t="s">
        <v>468</v>
      </c>
      <c r="J641" t="s">
        <v>469</v>
      </c>
      <c r="K641" t="s">
        <v>470</v>
      </c>
      <c r="L641">
        <v>207</v>
      </c>
      <c r="M641" t="s">
        <v>195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25">
      <c r="A642">
        <v>49</v>
      </c>
      <c r="B642" t="s">
        <v>467</v>
      </c>
      <c r="C642">
        <v>2019</v>
      </c>
      <c r="D642">
        <v>6</v>
      </c>
      <c r="E642" t="s">
        <v>190</v>
      </c>
      <c r="F642">
        <v>10</v>
      </c>
      <c r="G642" t="s">
        <v>193</v>
      </c>
      <c r="H642">
        <v>903</v>
      </c>
      <c r="I642" t="s">
        <v>500</v>
      </c>
      <c r="J642" t="s">
        <v>497</v>
      </c>
      <c r="K642" t="s">
        <v>498</v>
      </c>
      <c r="L642">
        <v>4513</v>
      </c>
      <c r="M642" t="s">
        <v>194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25">
      <c r="A643">
        <v>49</v>
      </c>
      <c r="B643" t="s">
        <v>467</v>
      </c>
      <c r="C643">
        <v>2019</v>
      </c>
      <c r="D643">
        <v>6</v>
      </c>
      <c r="E643" t="s">
        <v>190</v>
      </c>
      <c r="F643">
        <v>3</v>
      </c>
      <c r="G643" t="s">
        <v>179</v>
      </c>
      <c r="H643">
        <v>951</v>
      </c>
      <c r="I643" t="s">
        <v>504</v>
      </c>
      <c r="J643" t="s">
        <v>505</v>
      </c>
      <c r="K643" t="s">
        <v>506</v>
      </c>
      <c r="L643">
        <v>4532</v>
      </c>
      <c r="M643" t="s">
        <v>186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25">
      <c r="A644">
        <v>49</v>
      </c>
      <c r="B644" t="s">
        <v>467</v>
      </c>
      <c r="C644">
        <v>2019</v>
      </c>
      <c r="D644">
        <v>6</v>
      </c>
      <c r="E644" t="s">
        <v>190</v>
      </c>
      <c r="F644">
        <v>5</v>
      </c>
      <c r="G644" t="s">
        <v>184</v>
      </c>
      <c r="H644">
        <v>1</v>
      </c>
      <c r="I644" t="s">
        <v>496</v>
      </c>
      <c r="J644" t="s">
        <v>497</v>
      </c>
      <c r="K644" t="s">
        <v>498</v>
      </c>
      <c r="L644">
        <v>460</v>
      </c>
      <c r="M644" t="s">
        <v>185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25">
      <c r="A645">
        <v>49</v>
      </c>
      <c r="B645" t="s">
        <v>467</v>
      </c>
      <c r="C645">
        <v>2019</v>
      </c>
      <c r="D645">
        <v>6</v>
      </c>
      <c r="E645" t="s">
        <v>190</v>
      </c>
      <c r="F645">
        <v>3</v>
      </c>
      <c r="G645" t="s">
        <v>179</v>
      </c>
      <c r="H645">
        <v>629</v>
      </c>
      <c r="I645" t="s">
        <v>516</v>
      </c>
      <c r="J645" t="s">
        <v>477</v>
      </c>
      <c r="K645" t="s">
        <v>478</v>
      </c>
      <c r="L645">
        <v>300</v>
      </c>
      <c r="M645" t="s">
        <v>180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25">
      <c r="A646">
        <v>49</v>
      </c>
      <c r="B646" t="s">
        <v>467</v>
      </c>
      <c r="C646">
        <v>2019</v>
      </c>
      <c r="D646">
        <v>6</v>
      </c>
      <c r="E646" t="s">
        <v>190</v>
      </c>
      <c r="F646">
        <v>5</v>
      </c>
      <c r="G646" t="s">
        <v>184</v>
      </c>
      <c r="H646">
        <v>628</v>
      </c>
      <c r="I646" t="s">
        <v>487</v>
      </c>
      <c r="J646" t="s">
        <v>488</v>
      </c>
      <c r="K646" t="s">
        <v>489</v>
      </c>
      <c r="L646">
        <v>460</v>
      </c>
      <c r="M646" t="s">
        <v>185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25">
      <c r="A647">
        <v>49</v>
      </c>
      <c r="B647" t="s">
        <v>467</v>
      </c>
      <c r="C647">
        <v>2019</v>
      </c>
      <c r="D647">
        <v>6</v>
      </c>
      <c r="E647" t="s">
        <v>190</v>
      </c>
      <c r="F647">
        <v>6</v>
      </c>
      <c r="G647" t="s">
        <v>181</v>
      </c>
      <c r="H647">
        <v>628</v>
      </c>
      <c r="I647" t="s">
        <v>487</v>
      </c>
      <c r="J647" t="s">
        <v>488</v>
      </c>
      <c r="K647" t="s">
        <v>489</v>
      </c>
      <c r="L647">
        <v>700</v>
      </c>
      <c r="M647" t="s">
        <v>182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25">
      <c r="A648">
        <v>49</v>
      </c>
      <c r="B648" t="s">
        <v>467</v>
      </c>
      <c r="C648">
        <v>2019</v>
      </c>
      <c r="D648">
        <v>6</v>
      </c>
      <c r="E648" t="s">
        <v>190</v>
      </c>
      <c r="F648">
        <v>1</v>
      </c>
      <c r="G648" t="s">
        <v>176</v>
      </c>
      <c r="H648">
        <v>954</v>
      </c>
      <c r="I648" t="s">
        <v>483</v>
      </c>
      <c r="J648" t="s">
        <v>480</v>
      </c>
      <c r="K648" t="s">
        <v>481</v>
      </c>
      <c r="L648">
        <v>4512</v>
      </c>
      <c r="M648" t="s">
        <v>177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25">
      <c r="A649">
        <v>49</v>
      </c>
      <c r="B649" t="s">
        <v>467</v>
      </c>
      <c r="C649">
        <v>2019</v>
      </c>
      <c r="D649">
        <v>6</v>
      </c>
      <c r="E649" t="s">
        <v>190</v>
      </c>
      <c r="F649">
        <v>1</v>
      </c>
      <c r="G649" t="s">
        <v>176</v>
      </c>
      <c r="H649">
        <v>5</v>
      </c>
      <c r="I649" t="s">
        <v>471</v>
      </c>
      <c r="J649" t="s">
        <v>472</v>
      </c>
      <c r="K649" t="s">
        <v>473</v>
      </c>
      <c r="L649">
        <v>200</v>
      </c>
      <c r="M649" t="s">
        <v>187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25">
      <c r="A650">
        <v>49</v>
      </c>
      <c r="B650" t="s">
        <v>467</v>
      </c>
      <c r="C650">
        <v>2019</v>
      </c>
      <c r="D650">
        <v>6</v>
      </c>
      <c r="E650" t="s">
        <v>190</v>
      </c>
      <c r="F650">
        <v>1</v>
      </c>
      <c r="G650" t="s">
        <v>176</v>
      </c>
      <c r="H650">
        <v>903</v>
      </c>
      <c r="I650" t="s">
        <v>500</v>
      </c>
      <c r="J650" t="s">
        <v>497</v>
      </c>
      <c r="K650" t="s">
        <v>498</v>
      </c>
      <c r="L650">
        <v>4512</v>
      </c>
      <c r="M650" t="s">
        <v>177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25">
      <c r="A651">
        <v>49</v>
      </c>
      <c r="B651" t="s">
        <v>467</v>
      </c>
      <c r="C651">
        <v>2019</v>
      </c>
      <c r="D651">
        <v>6</v>
      </c>
      <c r="E651" t="s">
        <v>190</v>
      </c>
      <c r="F651">
        <v>6</v>
      </c>
      <c r="G651" t="s">
        <v>181</v>
      </c>
      <c r="H651">
        <v>610</v>
      </c>
      <c r="I651" t="s">
        <v>476</v>
      </c>
      <c r="J651" t="s">
        <v>477</v>
      </c>
      <c r="K651" t="s">
        <v>478</v>
      </c>
      <c r="L651">
        <v>700</v>
      </c>
      <c r="M651" t="s">
        <v>182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25">
      <c r="A652">
        <v>49</v>
      </c>
      <c r="B652" t="s">
        <v>467</v>
      </c>
      <c r="C652">
        <v>2019</v>
      </c>
      <c r="D652">
        <v>6</v>
      </c>
      <c r="E652" t="s">
        <v>190</v>
      </c>
      <c r="F652">
        <v>1</v>
      </c>
      <c r="G652" t="s">
        <v>176</v>
      </c>
      <c r="H652">
        <v>905</v>
      </c>
      <c r="I652" t="s">
        <v>501</v>
      </c>
      <c r="J652" t="s">
        <v>469</v>
      </c>
      <c r="K652" t="s">
        <v>470</v>
      </c>
      <c r="L652">
        <v>4512</v>
      </c>
      <c r="M652" t="s">
        <v>177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25">
      <c r="A653">
        <v>49</v>
      </c>
      <c r="B653" t="s">
        <v>467</v>
      </c>
      <c r="C653">
        <v>2019</v>
      </c>
      <c r="D653">
        <v>6</v>
      </c>
      <c r="E653" t="s">
        <v>190</v>
      </c>
      <c r="F653">
        <v>10</v>
      </c>
      <c r="G653" t="s">
        <v>193</v>
      </c>
      <c r="H653">
        <v>905</v>
      </c>
      <c r="I653" t="s">
        <v>501</v>
      </c>
      <c r="J653" t="s">
        <v>469</v>
      </c>
      <c r="K653" t="s">
        <v>470</v>
      </c>
      <c r="L653">
        <v>4513</v>
      </c>
      <c r="M653" t="s">
        <v>194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25">
      <c r="A654">
        <v>49</v>
      </c>
      <c r="B654" t="s">
        <v>467</v>
      </c>
      <c r="C654">
        <v>2019</v>
      </c>
      <c r="D654">
        <v>6</v>
      </c>
      <c r="E654" t="s">
        <v>190</v>
      </c>
      <c r="F654">
        <v>1</v>
      </c>
      <c r="G654" t="s">
        <v>176</v>
      </c>
      <c r="H654">
        <v>616</v>
      </c>
      <c r="I654" t="s">
        <v>493</v>
      </c>
      <c r="J654" t="s">
        <v>488</v>
      </c>
      <c r="K654" t="s">
        <v>489</v>
      </c>
      <c r="L654">
        <v>4512</v>
      </c>
      <c r="M654" t="s">
        <v>177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25">
      <c r="A655">
        <v>49</v>
      </c>
      <c r="B655" t="s">
        <v>467</v>
      </c>
      <c r="C655">
        <v>2019</v>
      </c>
      <c r="D655">
        <v>6</v>
      </c>
      <c r="E655" t="s">
        <v>190</v>
      </c>
      <c r="F655">
        <v>6</v>
      </c>
      <c r="G655" t="s">
        <v>181</v>
      </c>
      <c r="H655">
        <v>616</v>
      </c>
      <c r="I655" t="s">
        <v>493</v>
      </c>
      <c r="J655" t="s">
        <v>488</v>
      </c>
      <c r="K655" t="s">
        <v>489</v>
      </c>
      <c r="L655">
        <v>4562</v>
      </c>
      <c r="M655" t="s">
        <v>188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25">
      <c r="A656">
        <v>49</v>
      </c>
      <c r="B656" t="s">
        <v>467</v>
      </c>
      <c r="C656">
        <v>2019</v>
      </c>
      <c r="D656">
        <v>6</v>
      </c>
      <c r="E656" t="s">
        <v>190</v>
      </c>
      <c r="F656">
        <v>6</v>
      </c>
      <c r="G656" t="s">
        <v>181</v>
      </c>
      <c r="H656">
        <v>619</v>
      </c>
      <c r="I656" t="s">
        <v>521</v>
      </c>
      <c r="J656" t="s">
        <v>201</v>
      </c>
      <c r="K656" t="s">
        <v>189</v>
      </c>
      <c r="L656">
        <v>4562</v>
      </c>
      <c r="M656" t="s">
        <v>188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25">
      <c r="A657">
        <v>49</v>
      </c>
      <c r="B657" t="s">
        <v>467</v>
      </c>
      <c r="C657">
        <v>2019</v>
      </c>
      <c r="D657">
        <v>6</v>
      </c>
      <c r="E657" t="s">
        <v>190</v>
      </c>
      <c r="F657">
        <v>3</v>
      </c>
      <c r="G657" t="s">
        <v>179</v>
      </c>
      <c r="H657">
        <v>13</v>
      </c>
      <c r="I657" t="s">
        <v>479</v>
      </c>
      <c r="J657" t="s">
        <v>480</v>
      </c>
      <c r="K657" t="s">
        <v>481</v>
      </c>
      <c r="L657">
        <v>300</v>
      </c>
      <c r="M657" t="s">
        <v>180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25">
      <c r="A658">
        <v>49</v>
      </c>
      <c r="B658" t="s">
        <v>467</v>
      </c>
      <c r="C658">
        <v>2019</v>
      </c>
      <c r="D658">
        <v>6</v>
      </c>
      <c r="E658" t="s">
        <v>190</v>
      </c>
      <c r="F658">
        <v>5</v>
      </c>
      <c r="G658" t="s">
        <v>184</v>
      </c>
      <c r="H658">
        <v>53</v>
      </c>
      <c r="I658" t="s">
        <v>482</v>
      </c>
      <c r="J658" t="s">
        <v>480</v>
      </c>
      <c r="K658" t="s">
        <v>481</v>
      </c>
      <c r="L658">
        <v>460</v>
      </c>
      <c r="M658" t="s">
        <v>185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25">
      <c r="A659">
        <v>49</v>
      </c>
      <c r="B659" t="s">
        <v>467</v>
      </c>
      <c r="C659">
        <v>2019</v>
      </c>
      <c r="D659">
        <v>6</v>
      </c>
      <c r="E659" t="s">
        <v>190</v>
      </c>
      <c r="F659">
        <v>5</v>
      </c>
      <c r="G659" t="s">
        <v>184</v>
      </c>
      <c r="H659">
        <v>943</v>
      </c>
      <c r="I659" t="s">
        <v>511</v>
      </c>
      <c r="J659" t="s">
        <v>512</v>
      </c>
      <c r="K659" t="s">
        <v>513</v>
      </c>
      <c r="L659">
        <v>4552</v>
      </c>
      <c r="M659" t="s">
        <v>200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25">
      <c r="A660">
        <v>49</v>
      </c>
      <c r="B660" t="s">
        <v>467</v>
      </c>
      <c r="C660">
        <v>2019</v>
      </c>
      <c r="D660">
        <v>6</v>
      </c>
      <c r="E660" t="s">
        <v>190</v>
      </c>
      <c r="F660">
        <v>10</v>
      </c>
      <c r="G660" t="s">
        <v>193</v>
      </c>
      <c r="H660">
        <v>1</v>
      </c>
      <c r="I660" t="s">
        <v>496</v>
      </c>
      <c r="J660" t="s">
        <v>497</v>
      </c>
      <c r="K660" t="s">
        <v>498</v>
      </c>
      <c r="L660">
        <v>207</v>
      </c>
      <c r="M660" t="s">
        <v>195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25">
      <c r="A661">
        <v>49</v>
      </c>
      <c r="B661" t="s">
        <v>467</v>
      </c>
      <c r="C661">
        <v>2019</v>
      </c>
      <c r="D661">
        <v>6</v>
      </c>
      <c r="E661" t="s">
        <v>190</v>
      </c>
      <c r="F661">
        <v>1</v>
      </c>
      <c r="G661" t="s">
        <v>176</v>
      </c>
      <c r="H661">
        <v>950</v>
      </c>
      <c r="I661" t="s">
        <v>475</v>
      </c>
      <c r="J661" t="s">
        <v>472</v>
      </c>
      <c r="K661" t="s">
        <v>473</v>
      </c>
      <c r="L661">
        <v>4512</v>
      </c>
      <c r="M661" t="s">
        <v>177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25">
      <c r="A662">
        <v>49</v>
      </c>
      <c r="B662" t="s">
        <v>467</v>
      </c>
      <c r="C662">
        <v>2019</v>
      </c>
      <c r="D662">
        <v>6</v>
      </c>
      <c r="E662" t="s">
        <v>190</v>
      </c>
      <c r="F662">
        <v>3</v>
      </c>
      <c r="G662" t="s">
        <v>179</v>
      </c>
      <c r="H662">
        <v>628</v>
      </c>
      <c r="I662" t="s">
        <v>487</v>
      </c>
      <c r="J662" t="s">
        <v>488</v>
      </c>
      <c r="K662" t="s">
        <v>489</v>
      </c>
      <c r="L662">
        <v>300</v>
      </c>
      <c r="M662" t="s">
        <v>180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25">
      <c r="A663">
        <v>49</v>
      </c>
      <c r="B663" t="s">
        <v>467</v>
      </c>
      <c r="C663">
        <v>2019</v>
      </c>
      <c r="D663">
        <v>6</v>
      </c>
      <c r="E663" t="s">
        <v>190</v>
      </c>
      <c r="F663">
        <v>1</v>
      </c>
      <c r="G663" t="s">
        <v>176</v>
      </c>
      <c r="H663">
        <v>628</v>
      </c>
      <c r="I663" t="s">
        <v>487</v>
      </c>
      <c r="J663" t="s">
        <v>488</v>
      </c>
      <c r="K663" t="s">
        <v>489</v>
      </c>
      <c r="L663">
        <v>200</v>
      </c>
      <c r="M663" t="s">
        <v>187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25">
      <c r="A664">
        <v>49</v>
      </c>
      <c r="B664" t="s">
        <v>467</v>
      </c>
      <c r="C664">
        <v>2019</v>
      </c>
      <c r="D664">
        <v>6</v>
      </c>
      <c r="E664" t="s">
        <v>190</v>
      </c>
      <c r="F664">
        <v>5</v>
      </c>
      <c r="G664" t="s">
        <v>184</v>
      </c>
      <c r="H664">
        <v>616</v>
      </c>
      <c r="I664" t="s">
        <v>493</v>
      </c>
      <c r="J664" t="s">
        <v>488</v>
      </c>
      <c r="K664" t="s">
        <v>489</v>
      </c>
      <c r="L664">
        <v>4552</v>
      </c>
      <c r="M664" t="s">
        <v>200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25">
      <c r="A665">
        <v>49</v>
      </c>
      <c r="B665" t="s">
        <v>467</v>
      </c>
      <c r="C665">
        <v>2019</v>
      </c>
      <c r="D665">
        <v>6</v>
      </c>
      <c r="E665" t="s">
        <v>190</v>
      </c>
      <c r="F665">
        <v>6</v>
      </c>
      <c r="G665" t="s">
        <v>181</v>
      </c>
      <c r="H665">
        <v>631</v>
      </c>
      <c r="I665" t="s">
        <v>522</v>
      </c>
      <c r="J665" t="s">
        <v>201</v>
      </c>
      <c r="K665" t="s">
        <v>189</v>
      </c>
      <c r="L665">
        <v>700</v>
      </c>
      <c r="M665" t="s">
        <v>182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25">
      <c r="A666">
        <v>49</v>
      </c>
      <c r="B666" t="s">
        <v>467</v>
      </c>
      <c r="C666">
        <v>2019</v>
      </c>
      <c r="D666">
        <v>6</v>
      </c>
      <c r="E666" t="s">
        <v>190</v>
      </c>
      <c r="F666">
        <v>5</v>
      </c>
      <c r="G666" t="s">
        <v>184</v>
      </c>
      <c r="H666">
        <v>954</v>
      </c>
      <c r="I666" t="s">
        <v>483</v>
      </c>
      <c r="J666" t="s">
        <v>480</v>
      </c>
      <c r="K666" t="s">
        <v>481</v>
      </c>
      <c r="L666">
        <v>4552</v>
      </c>
      <c r="M666" t="s">
        <v>200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25">
      <c r="A667">
        <v>49</v>
      </c>
      <c r="B667" t="s">
        <v>467</v>
      </c>
      <c r="C667">
        <v>2019</v>
      </c>
      <c r="D667">
        <v>6</v>
      </c>
      <c r="E667" t="s">
        <v>190</v>
      </c>
      <c r="F667">
        <v>3</v>
      </c>
      <c r="G667" t="s">
        <v>179</v>
      </c>
      <c r="H667">
        <v>710</v>
      </c>
      <c r="I667" t="s">
        <v>495</v>
      </c>
      <c r="J667" t="s">
        <v>485</v>
      </c>
      <c r="K667" t="s">
        <v>486</v>
      </c>
      <c r="L667">
        <v>4532</v>
      </c>
      <c r="M667" t="s">
        <v>186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25">
      <c r="A668">
        <v>49</v>
      </c>
      <c r="B668" t="s">
        <v>467</v>
      </c>
      <c r="C668">
        <v>2019</v>
      </c>
      <c r="D668">
        <v>6</v>
      </c>
      <c r="E668" t="s">
        <v>190</v>
      </c>
      <c r="F668">
        <v>3</v>
      </c>
      <c r="G668" t="s">
        <v>179</v>
      </c>
      <c r="H668">
        <v>6</v>
      </c>
      <c r="I668" t="s">
        <v>468</v>
      </c>
      <c r="J668" t="s">
        <v>469</v>
      </c>
      <c r="K668" t="s">
        <v>470</v>
      </c>
      <c r="L668">
        <v>300</v>
      </c>
      <c r="M668" t="s">
        <v>180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25">
      <c r="A669">
        <v>49</v>
      </c>
      <c r="B669" t="s">
        <v>467</v>
      </c>
      <c r="C669">
        <v>2019</v>
      </c>
      <c r="D669">
        <v>6</v>
      </c>
      <c r="E669" t="s">
        <v>190</v>
      </c>
      <c r="F669">
        <v>3</v>
      </c>
      <c r="G669" t="s">
        <v>179</v>
      </c>
      <c r="H669">
        <v>122</v>
      </c>
      <c r="I669" t="s">
        <v>507</v>
      </c>
      <c r="J669" t="s">
        <v>508</v>
      </c>
      <c r="K669" t="s">
        <v>509</v>
      </c>
      <c r="L669">
        <v>300</v>
      </c>
      <c r="M669" t="s">
        <v>180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25">
      <c r="A670">
        <v>49</v>
      </c>
      <c r="B670" t="s">
        <v>467</v>
      </c>
      <c r="C670">
        <v>2019</v>
      </c>
      <c r="D670">
        <v>6</v>
      </c>
      <c r="E670" t="s">
        <v>190</v>
      </c>
      <c r="F670">
        <v>3</v>
      </c>
      <c r="G670" t="s">
        <v>179</v>
      </c>
      <c r="H670">
        <v>1</v>
      </c>
      <c r="I670" t="s">
        <v>496</v>
      </c>
      <c r="J670" t="s">
        <v>497</v>
      </c>
      <c r="K670" t="s">
        <v>498</v>
      </c>
      <c r="L670">
        <v>300</v>
      </c>
      <c r="M670" t="s">
        <v>180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25">
      <c r="A671">
        <v>49</v>
      </c>
      <c r="B671" t="s">
        <v>467</v>
      </c>
      <c r="C671">
        <v>2019</v>
      </c>
      <c r="D671">
        <v>6</v>
      </c>
      <c r="E671" t="s">
        <v>190</v>
      </c>
      <c r="F671">
        <v>3</v>
      </c>
      <c r="G671" t="s">
        <v>179</v>
      </c>
      <c r="H671">
        <v>950</v>
      </c>
      <c r="I671" t="s">
        <v>475</v>
      </c>
      <c r="J671" t="s">
        <v>472</v>
      </c>
      <c r="K671" t="s">
        <v>473</v>
      </c>
      <c r="L671">
        <v>4532</v>
      </c>
      <c r="M671" t="s">
        <v>186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25">
      <c r="A672">
        <v>49</v>
      </c>
      <c r="B672" t="s">
        <v>467</v>
      </c>
      <c r="C672">
        <v>2019</v>
      </c>
      <c r="D672">
        <v>6</v>
      </c>
      <c r="E672" t="s">
        <v>190</v>
      </c>
      <c r="F672">
        <v>5</v>
      </c>
      <c r="G672" t="s">
        <v>184</v>
      </c>
      <c r="H672">
        <v>950</v>
      </c>
      <c r="I672" t="s">
        <v>475</v>
      </c>
      <c r="J672" t="s">
        <v>472</v>
      </c>
      <c r="K672" t="s">
        <v>473</v>
      </c>
      <c r="L672">
        <v>4552</v>
      </c>
      <c r="M672" t="s">
        <v>200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25">
      <c r="A673">
        <v>49</v>
      </c>
      <c r="B673" t="s">
        <v>467</v>
      </c>
      <c r="C673">
        <v>2019</v>
      </c>
      <c r="D673">
        <v>6</v>
      </c>
      <c r="E673" t="s">
        <v>190</v>
      </c>
      <c r="F673">
        <v>10</v>
      </c>
      <c r="G673" t="s">
        <v>193</v>
      </c>
      <c r="H673">
        <v>628</v>
      </c>
      <c r="I673" t="s">
        <v>487</v>
      </c>
      <c r="J673" t="s">
        <v>488</v>
      </c>
      <c r="K673" t="s">
        <v>489</v>
      </c>
      <c r="L673">
        <v>207</v>
      </c>
      <c r="M673" t="s">
        <v>195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25">
      <c r="A674">
        <v>49</v>
      </c>
      <c r="B674" t="s">
        <v>467</v>
      </c>
      <c r="C674">
        <v>2019</v>
      </c>
      <c r="D674">
        <v>6</v>
      </c>
      <c r="E674" t="s">
        <v>190</v>
      </c>
      <c r="F674">
        <v>3</v>
      </c>
      <c r="G674" t="s">
        <v>179</v>
      </c>
      <c r="H674">
        <v>605</v>
      </c>
      <c r="I674" t="s">
        <v>514</v>
      </c>
      <c r="J674" t="s">
        <v>488</v>
      </c>
      <c r="K674" t="s">
        <v>489</v>
      </c>
      <c r="L674">
        <v>300</v>
      </c>
      <c r="M674" t="s">
        <v>180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25">
      <c r="A675">
        <v>49</v>
      </c>
      <c r="B675" t="s">
        <v>467</v>
      </c>
      <c r="C675">
        <v>2019</v>
      </c>
      <c r="D675">
        <v>6</v>
      </c>
      <c r="E675" t="s">
        <v>190</v>
      </c>
      <c r="F675">
        <v>3</v>
      </c>
      <c r="G675" t="s">
        <v>179</v>
      </c>
      <c r="H675">
        <v>616</v>
      </c>
      <c r="I675" t="s">
        <v>493</v>
      </c>
      <c r="J675" t="s">
        <v>488</v>
      </c>
      <c r="K675" t="s">
        <v>489</v>
      </c>
      <c r="L675">
        <v>4532</v>
      </c>
      <c r="M675" t="s">
        <v>186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25">
      <c r="A676">
        <v>49</v>
      </c>
      <c r="B676" t="s">
        <v>467</v>
      </c>
      <c r="C676">
        <v>2019</v>
      </c>
      <c r="D676">
        <v>6</v>
      </c>
      <c r="E676" t="s">
        <v>190</v>
      </c>
      <c r="F676">
        <v>5</v>
      </c>
      <c r="G676" t="s">
        <v>184</v>
      </c>
      <c r="H676">
        <v>944</v>
      </c>
      <c r="I676" t="s">
        <v>518</v>
      </c>
      <c r="J676" t="s">
        <v>519</v>
      </c>
      <c r="K676" t="s">
        <v>520</v>
      </c>
      <c r="L676">
        <v>4552</v>
      </c>
      <c r="M676" t="s">
        <v>200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25">
      <c r="A677">
        <v>49</v>
      </c>
      <c r="B677" t="s">
        <v>467</v>
      </c>
      <c r="C677">
        <v>2019</v>
      </c>
      <c r="D677">
        <v>6</v>
      </c>
      <c r="E677" t="s">
        <v>190</v>
      </c>
      <c r="F677">
        <v>3</v>
      </c>
      <c r="G677" t="s">
        <v>179</v>
      </c>
      <c r="H677">
        <v>700</v>
      </c>
      <c r="I677" t="s">
        <v>494</v>
      </c>
      <c r="J677" t="s">
        <v>485</v>
      </c>
      <c r="K677" t="s">
        <v>486</v>
      </c>
      <c r="L677">
        <v>300</v>
      </c>
      <c r="M677" t="s">
        <v>180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25">
      <c r="A678">
        <v>49</v>
      </c>
      <c r="B678" t="s">
        <v>467</v>
      </c>
      <c r="C678">
        <v>2019</v>
      </c>
      <c r="D678">
        <v>6</v>
      </c>
      <c r="E678" t="s">
        <v>190</v>
      </c>
      <c r="F678">
        <v>1</v>
      </c>
      <c r="G678" t="s">
        <v>176</v>
      </c>
      <c r="H678">
        <v>1</v>
      </c>
      <c r="I678" t="s">
        <v>496</v>
      </c>
      <c r="J678" t="s">
        <v>497</v>
      </c>
      <c r="K678" t="s">
        <v>498</v>
      </c>
      <c r="L678">
        <v>200</v>
      </c>
      <c r="M678" t="s">
        <v>187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25">
      <c r="A679">
        <v>49</v>
      </c>
      <c r="B679" t="s">
        <v>467</v>
      </c>
      <c r="C679">
        <v>2019</v>
      </c>
      <c r="D679">
        <v>6</v>
      </c>
      <c r="E679" t="s">
        <v>190</v>
      </c>
      <c r="F679">
        <v>5</v>
      </c>
      <c r="G679" t="s">
        <v>184</v>
      </c>
      <c r="H679">
        <v>122</v>
      </c>
      <c r="I679" t="s">
        <v>507</v>
      </c>
      <c r="J679" t="s">
        <v>508</v>
      </c>
      <c r="K679" t="s">
        <v>509</v>
      </c>
      <c r="L679">
        <v>460</v>
      </c>
      <c r="M679" t="s">
        <v>185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25">
      <c r="A680">
        <v>49</v>
      </c>
      <c r="B680" t="s">
        <v>467</v>
      </c>
      <c r="C680">
        <v>2019</v>
      </c>
      <c r="D680">
        <v>6</v>
      </c>
      <c r="E680" t="s">
        <v>190</v>
      </c>
      <c r="F680">
        <v>6</v>
      </c>
      <c r="G680" t="s">
        <v>181</v>
      </c>
      <c r="H680">
        <v>951</v>
      </c>
      <c r="I680" t="s">
        <v>504</v>
      </c>
      <c r="J680" t="s">
        <v>505</v>
      </c>
      <c r="K680" t="s">
        <v>506</v>
      </c>
      <c r="L680">
        <v>4562</v>
      </c>
      <c r="M680" t="s">
        <v>188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25">
      <c r="A681">
        <v>49</v>
      </c>
      <c r="B681" t="s">
        <v>467</v>
      </c>
      <c r="C681">
        <v>2019</v>
      </c>
      <c r="D681">
        <v>6</v>
      </c>
      <c r="E681" t="s">
        <v>190</v>
      </c>
      <c r="F681">
        <v>3</v>
      </c>
      <c r="G681" t="s">
        <v>179</v>
      </c>
      <c r="H681">
        <v>55</v>
      </c>
      <c r="I681" t="s">
        <v>474</v>
      </c>
      <c r="J681" t="s">
        <v>472</v>
      </c>
      <c r="K681" t="s">
        <v>473</v>
      </c>
      <c r="L681">
        <v>300</v>
      </c>
      <c r="M681" t="s">
        <v>180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25">
      <c r="A682">
        <v>49</v>
      </c>
      <c r="B682" t="s">
        <v>467</v>
      </c>
      <c r="C682">
        <v>2019</v>
      </c>
      <c r="D682">
        <v>6</v>
      </c>
      <c r="E682" t="s">
        <v>190</v>
      </c>
      <c r="F682">
        <v>5</v>
      </c>
      <c r="G682" t="s">
        <v>184</v>
      </c>
      <c r="H682">
        <v>5</v>
      </c>
      <c r="I682" t="s">
        <v>471</v>
      </c>
      <c r="J682" t="s">
        <v>472</v>
      </c>
      <c r="K682" t="s">
        <v>473</v>
      </c>
      <c r="L682">
        <v>460</v>
      </c>
      <c r="M682" t="s">
        <v>185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25">
      <c r="A683">
        <v>49</v>
      </c>
      <c r="B683" t="s">
        <v>467</v>
      </c>
      <c r="C683">
        <v>2019</v>
      </c>
      <c r="D683">
        <v>6</v>
      </c>
      <c r="E683" t="s">
        <v>190</v>
      </c>
      <c r="F683">
        <v>6</v>
      </c>
      <c r="G683" t="s">
        <v>181</v>
      </c>
      <c r="H683">
        <v>34</v>
      </c>
      <c r="I683" t="s">
        <v>510</v>
      </c>
      <c r="J683" t="s">
        <v>505</v>
      </c>
      <c r="K683" t="s">
        <v>506</v>
      </c>
      <c r="L683">
        <v>700</v>
      </c>
      <c r="M683" t="s">
        <v>182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25">
      <c r="A684">
        <v>49</v>
      </c>
      <c r="B684" t="s">
        <v>467</v>
      </c>
      <c r="C684">
        <v>2019</v>
      </c>
      <c r="D684">
        <v>6</v>
      </c>
      <c r="E684" t="s">
        <v>190</v>
      </c>
      <c r="F684">
        <v>6</v>
      </c>
      <c r="G684" t="s">
        <v>181</v>
      </c>
      <c r="H684">
        <v>617</v>
      </c>
      <c r="I684" t="s">
        <v>517</v>
      </c>
      <c r="J684" t="s">
        <v>477</v>
      </c>
      <c r="K684" t="s">
        <v>478</v>
      </c>
      <c r="L684">
        <v>4562</v>
      </c>
      <c r="M684" t="s">
        <v>188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25">
      <c r="A685">
        <v>49</v>
      </c>
      <c r="B685" t="s">
        <v>467</v>
      </c>
      <c r="C685">
        <v>2019</v>
      </c>
      <c r="D685">
        <v>6</v>
      </c>
      <c r="E685" t="s">
        <v>190</v>
      </c>
      <c r="F685">
        <v>6</v>
      </c>
      <c r="G685" t="s">
        <v>181</v>
      </c>
      <c r="H685">
        <v>605</v>
      </c>
      <c r="I685" t="s">
        <v>514</v>
      </c>
      <c r="J685" t="s">
        <v>488</v>
      </c>
      <c r="K685" t="s">
        <v>489</v>
      </c>
      <c r="L685">
        <v>700</v>
      </c>
      <c r="M685" t="s">
        <v>182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25">
      <c r="A686">
        <v>49</v>
      </c>
      <c r="B686" t="s">
        <v>467</v>
      </c>
      <c r="C686">
        <v>2019</v>
      </c>
      <c r="D686">
        <v>6</v>
      </c>
      <c r="E686" t="s">
        <v>190</v>
      </c>
      <c r="F686">
        <v>5</v>
      </c>
      <c r="G686" t="s">
        <v>184</v>
      </c>
      <c r="H686">
        <v>710</v>
      </c>
      <c r="I686" t="s">
        <v>495</v>
      </c>
      <c r="J686" t="s">
        <v>485</v>
      </c>
      <c r="K686" t="s">
        <v>486</v>
      </c>
      <c r="L686">
        <v>4552</v>
      </c>
      <c r="M686" t="s">
        <v>200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25">
      <c r="A687">
        <v>49</v>
      </c>
      <c r="B687" t="s">
        <v>467</v>
      </c>
      <c r="C687">
        <v>2019</v>
      </c>
      <c r="D687">
        <v>6</v>
      </c>
      <c r="E687" t="s">
        <v>190</v>
      </c>
      <c r="F687">
        <v>5</v>
      </c>
      <c r="G687" t="s">
        <v>184</v>
      </c>
      <c r="H687">
        <v>700</v>
      </c>
      <c r="I687" t="s">
        <v>494</v>
      </c>
      <c r="J687" t="s">
        <v>485</v>
      </c>
      <c r="K687" t="s">
        <v>486</v>
      </c>
      <c r="L687">
        <v>460</v>
      </c>
      <c r="M687" t="s">
        <v>185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25">
      <c r="A688">
        <v>49</v>
      </c>
      <c r="B688" t="s">
        <v>467</v>
      </c>
      <c r="C688">
        <v>2019</v>
      </c>
      <c r="D688">
        <v>6</v>
      </c>
      <c r="E688" t="s">
        <v>190</v>
      </c>
      <c r="F688">
        <v>3</v>
      </c>
      <c r="G688" t="s">
        <v>179</v>
      </c>
      <c r="H688">
        <v>903</v>
      </c>
      <c r="I688" t="s">
        <v>500</v>
      </c>
      <c r="J688" t="s">
        <v>497</v>
      </c>
      <c r="K688" t="s">
        <v>498</v>
      </c>
      <c r="L688">
        <v>4532</v>
      </c>
      <c r="M688" t="s">
        <v>186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25">
      <c r="A689">
        <v>49</v>
      </c>
      <c r="B689" t="s">
        <v>467</v>
      </c>
      <c r="C689">
        <v>2019</v>
      </c>
      <c r="D689">
        <v>6</v>
      </c>
      <c r="E689" t="s">
        <v>190</v>
      </c>
      <c r="F689">
        <v>1</v>
      </c>
      <c r="G689" t="s">
        <v>176</v>
      </c>
      <c r="H689">
        <v>6</v>
      </c>
      <c r="I689" t="s">
        <v>468</v>
      </c>
      <c r="J689" t="s">
        <v>469</v>
      </c>
      <c r="K689" t="s">
        <v>470</v>
      </c>
      <c r="L689">
        <v>200</v>
      </c>
      <c r="M689" t="s">
        <v>187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25">
      <c r="A690">
        <v>49</v>
      </c>
      <c r="B690" t="s">
        <v>467</v>
      </c>
      <c r="C690">
        <v>2019</v>
      </c>
      <c r="D690">
        <v>6</v>
      </c>
      <c r="E690" t="s">
        <v>190</v>
      </c>
      <c r="F690">
        <v>3</v>
      </c>
      <c r="G690" t="s">
        <v>179</v>
      </c>
      <c r="H690">
        <v>117</v>
      </c>
      <c r="I690" t="s">
        <v>524</v>
      </c>
      <c r="J690" t="s">
        <v>508</v>
      </c>
      <c r="K690" t="s">
        <v>509</v>
      </c>
      <c r="L690">
        <v>300</v>
      </c>
      <c r="M690" t="s">
        <v>180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25">
      <c r="A691">
        <v>49</v>
      </c>
      <c r="B691" t="s">
        <v>467</v>
      </c>
      <c r="C691">
        <v>2019</v>
      </c>
      <c r="D691">
        <v>6</v>
      </c>
      <c r="E691" t="s">
        <v>190</v>
      </c>
      <c r="F691">
        <v>3</v>
      </c>
      <c r="G691" t="s">
        <v>179</v>
      </c>
      <c r="H691">
        <v>5</v>
      </c>
      <c r="I691" t="s">
        <v>471</v>
      </c>
      <c r="J691" t="s">
        <v>472</v>
      </c>
      <c r="K691" t="s">
        <v>473</v>
      </c>
      <c r="L691">
        <v>300</v>
      </c>
      <c r="M691" t="s">
        <v>180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25">
      <c r="A692">
        <v>49</v>
      </c>
      <c r="B692" t="s">
        <v>467</v>
      </c>
      <c r="C692">
        <v>2019</v>
      </c>
      <c r="D692">
        <v>6</v>
      </c>
      <c r="E692" t="s">
        <v>190</v>
      </c>
      <c r="F692">
        <v>1</v>
      </c>
      <c r="G692" t="s">
        <v>176</v>
      </c>
      <c r="H692">
        <v>34</v>
      </c>
      <c r="I692" t="s">
        <v>510</v>
      </c>
      <c r="J692" t="s">
        <v>505</v>
      </c>
      <c r="K692" t="s">
        <v>506</v>
      </c>
      <c r="L692">
        <v>200</v>
      </c>
      <c r="M692" t="s">
        <v>187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25">
      <c r="A693">
        <v>49</v>
      </c>
      <c r="B693" t="s">
        <v>467</v>
      </c>
      <c r="C693">
        <v>2019</v>
      </c>
      <c r="D693">
        <v>6</v>
      </c>
      <c r="E693" t="s">
        <v>190</v>
      </c>
      <c r="F693">
        <v>3</v>
      </c>
      <c r="G693" t="s">
        <v>179</v>
      </c>
      <c r="H693">
        <v>54</v>
      </c>
      <c r="I693" t="s">
        <v>523</v>
      </c>
      <c r="J693" t="s">
        <v>505</v>
      </c>
      <c r="K693" t="s">
        <v>506</v>
      </c>
      <c r="L693">
        <v>300</v>
      </c>
      <c r="M693" t="s">
        <v>180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25">
      <c r="A694">
        <v>49</v>
      </c>
      <c r="B694" t="s">
        <v>467</v>
      </c>
      <c r="C694">
        <v>2019</v>
      </c>
      <c r="D694">
        <v>6</v>
      </c>
      <c r="E694" t="s">
        <v>190</v>
      </c>
      <c r="F694">
        <v>6</v>
      </c>
      <c r="G694" t="s">
        <v>181</v>
      </c>
      <c r="H694">
        <v>629</v>
      </c>
      <c r="I694" t="s">
        <v>516</v>
      </c>
      <c r="J694" t="s">
        <v>477</v>
      </c>
      <c r="K694" t="s">
        <v>478</v>
      </c>
      <c r="L694">
        <v>700</v>
      </c>
      <c r="M694" t="s">
        <v>182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25">
      <c r="A695">
        <v>49</v>
      </c>
      <c r="B695" t="s">
        <v>467</v>
      </c>
      <c r="C695">
        <v>2019</v>
      </c>
      <c r="D695">
        <v>6</v>
      </c>
      <c r="E695" t="s">
        <v>190</v>
      </c>
      <c r="F695">
        <v>3</v>
      </c>
      <c r="G695" t="s">
        <v>179</v>
      </c>
      <c r="H695">
        <v>430</v>
      </c>
      <c r="I695" t="s">
        <v>539</v>
      </c>
      <c r="J695" t="s">
        <v>540</v>
      </c>
      <c r="K695" t="s">
        <v>189</v>
      </c>
      <c r="L695">
        <v>300</v>
      </c>
      <c r="M695" t="s">
        <v>180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25">
      <c r="A696">
        <v>49</v>
      </c>
      <c r="B696" t="s">
        <v>467</v>
      </c>
      <c r="C696">
        <v>2019</v>
      </c>
      <c r="D696">
        <v>6</v>
      </c>
      <c r="E696" t="s">
        <v>190</v>
      </c>
      <c r="F696">
        <v>3</v>
      </c>
      <c r="G696" t="s">
        <v>179</v>
      </c>
      <c r="H696">
        <v>407</v>
      </c>
      <c r="I696" t="s">
        <v>543</v>
      </c>
      <c r="J696" t="s">
        <v>544</v>
      </c>
      <c r="K696" t="s">
        <v>189</v>
      </c>
      <c r="L696">
        <v>1670</v>
      </c>
      <c r="M696" t="s">
        <v>538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25">
      <c r="A697">
        <v>49</v>
      </c>
      <c r="B697" t="s">
        <v>467</v>
      </c>
      <c r="C697">
        <v>2019</v>
      </c>
      <c r="D697">
        <v>6</v>
      </c>
      <c r="E697" t="s">
        <v>190</v>
      </c>
      <c r="F697">
        <v>3</v>
      </c>
      <c r="G697" t="s">
        <v>179</v>
      </c>
      <c r="H697">
        <v>419</v>
      </c>
      <c r="I697" t="s">
        <v>566</v>
      </c>
      <c r="J697" t="s">
        <v>567</v>
      </c>
      <c r="K697" t="s">
        <v>189</v>
      </c>
      <c r="L697">
        <v>1671</v>
      </c>
      <c r="M697" t="s">
        <v>531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25">
      <c r="A698">
        <v>49</v>
      </c>
      <c r="B698" t="s">
        <v>467</v>
      </c>
      <c r="C698">
        <v>2019</v>
      </c>
      <c r="D698">
        <v>6</v>
      </c>
      <c r="E698" t="s">
        <v>190</v>
      </c>
      <c r="F698">
        <v>3</v>
      </c>
      <c r="G698" t="s">
        <v>179</v>
      </c>
      <c r="H698">
        <v>446</v>
      </c>
      <c r="I698" t="s">
        <v>568</v>
      </c>
      <c r="J698">
        <v>8011</v>
      </c>
      <c r="K698" t="s">
        <v>189</v>
      </c>
      <c r="L698">
        <v>300</v>
      </c>
      <c r="M698" t="s">
        <v>180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25">
      <c r="A699">
        <v>49</v>
      </c>
      <c r="B699" t="s">
        <v>467</v>
      </c>
      <c r="C699">
        <v>2019</v>
      </c>
      <c r="D699">
        <v>6</v>
      </c>
      <c r="E699" t="s">
        <v>190</v>
      </c>
      <c r="F699">
        <v>5</v>
      </c>
      <c r="G699" t="s">
        <v>184</v>
      </c>
      <c r="H699">
        <v>421</v>
      </c>
      <c r="I699" t="s">
        <v>532</v>
      </c>
      <c r="J699">
        <v>2496</v>
      </c>
      <c r="K699" t="s">
        <v>189</v>
      </c>
      <c r="L699">
        <v>400</v>
      </c>
      <c r="M699" t="s">
        <v>184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25">
      <c r="A700">
        <v>49</v>
      </c>
      <c r="B700" t="s">
        <v>467</v>
      </c>
      <c r="C700">
        <v>2019</v>
      </c>
      <c r="D700">
        <v>6</v>
      </c>
      <c r="E700" t="s">
        <v>190</v>
      </c>
      <c r="F700">
        <v>10</v>
      </c>
      <c r="G700" t="s">
        <v>193</v>
      </c>
      <c r="H700">
        <v>400</v>
      </c>
      <c r="I700" t="s">
        <v>557</v>
      </c>
      <c r="J700">
        <v>1247</v>
      </c>
      <c r="K700" t="s">
        <v>189</v>
      </c>
      <c r="L700">
        <v>207</v>
      </c>
      <c r="M700" t="s">
        <v>195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25">
      <c r="A701">
        <v>49</v>
      </c>
      <c r="B701" t="s">
        <v>467</v>
      </c>
      <c r="C701">
        <v>2019</v>
      </c>
      <c r="D701">
        <v>6</v>
      </c>
      <c r="E701" t="s">
        <v>190</v>
      </c>
      <c r="F701">
        <v>3</v>
      </c>
      <c r="G701" t="s">
        <v>179</v>
      </c>
      <c r="H701">
        <v>439</v>
      </c>
      <c r="I701" t="s">
        <v>534</v>
      </c>
      <c r="J701" t="s">
        <v>535</v>
      </c>
      <c r="K701" t="s">
        <v>189</v>
      </c>
      <c r="L701">
        <v>300</v>
      </c>
      <c r="M701" t="s">
        <v>180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25">
      <c r="A702">
        <v>49</v>
      </c>
      <c r="B702" t="s">
        <v>467</v>
      </c>
      <c r="C702">
        <v>2019</v>
      </c>
      <c r="D702">
        <v>6</v>
      </c>
      <c r="E702" t="s">
        <v>190</v>
      </c>
      <c r="F702">
        <v>3</v>
      </c>
      <c r="G702" t="s">
        <v>179</v>
      </c>
      <c r="H702">
        <v>418</v>
      </c>
      <c r="I702" t="s">
        <v>575</v>
      </c>
      <c r="J702">
        <v>2321</v>
      </c>
      <c r="K702" t="s">
        <v>189</v>
      </c>
      <c r="L702">
        <v>1671</v>
      </c>
      <c r="M702" t="s">
        <v>531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25">
      <c r="A703">
        <v>49</v>
      </c>
      <c r="B703" t="s">
        <v>467</v>
      </c>
      <c r="C703">
        <v>2019</v>
      </c>
      <c r="D703">
        <v>6</v>
      </c>
      <c r="E703" t="s">
        <v>190</v>
      </c>
      <c r="F703">
        <v>5</v>
      </c>
      <c r="G703" t="s">
        <v>184</v>
      </c>
      <c r="H703">
        <v>418</v>
      </c>
      <c r="I703" t="s">
        <v>575</v>
      </c>
      <c r="J703">
        <v>2321</v>
      </c>
      <c r="K703" t="s">
        <v>189</v>
      </c>
      <c r="L703">
        <v>1671</v>
      </c>
      <c r="M703" t="s">
        <v>531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25">
      <c r="A704">
        <v>49</v>
      </c>
      <c r="B704" t="s">
        <v>467</v>
      </c>
      <c r="C704">
        <v>2019</v>
      </c>
      <c r="D704">
        <v>6</v>
      </c>
      <c r="E704" t="s">
        <v>190</v>
      </c>
      <c r="F704">
        <v>3</v>
      </c>
      <c r="G704" t="s">
        <v>179</v>
      </c>
      <c r="H704">
        <v>411</v>
      </c>
      <c r="I704" t="s">
        <v>536</v>
      </c>
      <c r="J704" t="s">
        <v>537</v>
      </c>
      <c r="K704" t="s">
        <v>189</v>
      </c>
      <c r="L704">
        <v>1670</v>
      </c>
      <c r="M704" t="s">
        <v>538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25">
      <c r="A705">
        <v>49</v>
      </c>
      <c r="B705" t="s">
        <v>467</v>
      </c>
      <c r="C705">
        <v>2019</v>
      </c>
      <c r="D705">
        <v>6</v>
      </c>
      <c r="E705" t="s">
        <v>190</v>
      </c>
      <c r="F705">
        <v>5</v>
      </c>
      <c r="G705" t="s">
        <v>184</v>
      </c>
      <c r="H705">
        <v>411</v>
      </c>
      <c r="I705" t="s">
        <v>536</v>
      </c>
      <c r="J705" t="s">
        <v>537</v>
      </c>
      <c r="K705" t="s">
        <v>189</v>
      </c>
      <c r="L705">
        <v>1670</v>
      </c>
      <c r="M705" t="s">
        <v>538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25">
      <c r="A706">
        <v>49</v>
      </c>
      <c r="B706" t="s">
        <v>467</v>
      </c>
      <c r="C706">
        <v>2019</v>
      </c>
      <c r="D706">
        <v>6</v>
      </c>
      <c r="E706" t="s">
        <v>190</v>
      </c>
      <c r="F706">
        <v>5</v>
      </c>
      <c r="G706" t="s">
        <v>184</v>
      </c>
      <c r="H706">
        <v>409</v>
      </c>
      <c r="I706" t="s">
        <v>564</v>
      </c>
      <c r="J706">
        <v>3367</v>
      </c>
      <c r="K706" t="s">
        <v>189</v>
      </c>
      <c r="L706">
        <v>400</v>
      </c>
      <c r="M706" t="s">
        <v>184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25">
      <c r="A707">
        <v>49</v>
      </c>
      <c r="B707" t="s">
        <v>467</v>
      </c>
      <c r="C707">
        <v>2019</v>
      </c>
      <c r="D707">
        <v>6</v>
      </c>
      <c r="E707" t="s">
        <v>190</v>
      </c>
      <c r="F707">
        <v>3</v>
      </c>
      <c r="G707" t="s">
        <v>179</v>
      </c>
      <c r="H707">
        <v>432</v>
      </c>
      <c r="I707" t="s">
        <v>554</v>
      </c>
      <c r="J707" t="s">
        <v>555</v>
      </c>
      <c r="K707" t="s">
        <v>189</v>
      </c>
      <c r="L707">
        <v>1674</v>
      </c>
      <c r="M707" t="s">
        <v>556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25">
      <c r="A708">
        <v>49</v>
      </c>
      <c r="B708" t="s">
        <v>467</v>
      </c>
      <c r="C708">
        <v>2019</v>
      </c>
      <c r="D708">
        <v>6</v>
      </c>
      <c r="E708" t="s">
        <v>190</v>
      </c>
      <c r="F708">
        <v>3</v>
      </c>
      <c r="G708" t="s">
        <v>179</v>
      </c>
      <c r="H708">
        <v>443</v>
      </c>
      <c r="I708" t="s">
        <v>541</v>
      </c>
      <c r="J708">
        <v>2121</v>
      </c>
      <c r="K708" t="s">
        <v>189</v>
      </c>
      <c r="L708">
        <v>1670</v>
      </c>
      <c r="M708" t="s">
        <v>538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25">
      <c r="A709">
        <v>49</v>
      </c>
      <c r="B709" t="s">
        <v>467</v>
      </c>
      <c r="C709">
        <v>2019</v>
      </c>
      <c r="D709">
        <v>6</v>
      </c>
      <c r="E709" t="s">
        <v>190</v>
      </c>
      <c r="F709">
        <v>3</v>
      </c>
      <c r="G709" t="s">
        <v>179</v>
      </c>
      <c r="H709">
        <v>444</v>
      </c>
      <c r="I709" t="s">
        <v>542</v>
      </c>
      <c r="J709">
        <v>2131</v>
      </c>
      <c r="K709" t="s">
        <v>189</v>
      </c>
      <c r="L709">
        <v>300</v>
      </c>
      <c r="M709" t="s">
        <v>180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25">
      <c r="A710">
        <v>49</v>
      </c>
      <c r="B710" t="s">
        <v>467</v>
      </c>
      <c r="C710">
        <v>2019</v>
      </c>
      <c r="D710">
        <v>6</v>
      </c>
      <c r="E710" t="s">
        <v>190</v>
      </c>
      <c r="F710">
        <v>3</v>
      </c>
      <c r="G710" t="s">
        <v>179</v>
      </c>
      <c r="H710">
        <v>405</v>
      </c>
      <c r="I710" t="s">
        <v>551</v>
      </c>
      <c r="J710">
        <v>2237</v>
      </c>
      <c r="K710" t="s">
        <v>189</v>
      </c>
      <c r="L710">
        <v>300</v>
      </c>
      <c r="M710" t="s">
        <v>180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25">
      <c r="A711">
        <v>49</v>
      </c>
      <c r="B711" t="s">
        <v>467</v>
      </c>
      <c r="C711">
        <v>2019</v>
      </c>
      <c r="D711">
        <v>6</v>
      </c>
      <c r="E711" t="s">
        <v>190</v>
      </c>
      <c r="F711">
        <v>3</v>
      </c>
      <c r="G711" t="s">
        <v>179</v>
      </c>
      <c r="H711">
        <v>423</v>
      </c>
      <c r="I711" t="s">
        <v>529</v>
      </c>
      <c r="J711" t="s">
        <v>530</v>
      </c>
      <c r="K711" t="s">
        <v>189</v>
      </c>
      <c r="L711">
        <v>1671</v>
      </c>
      <c r="M711" t="s">
        <v>531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25">
      <c r="A712">
        <v>49</v>
      </c>
      <c r="B712" t="s">
        <v>467</v>
      </c>
      <c r="C712">
        <v>2019</v>
      </c>
      <c r="D712">
        <v>6</v>
      </c>
      <c r="E712" t="s">
        <v>190</v>
      </c>
      <c r="F712">
        <v>3</v>
      </c>
      <c r="G712" t="s">
        <v>179</v>
      </c>
      <c r="H712">
        <v>428</v>
      </c>
      <c r="I712" t="s">
        <v>576</v>
      </c>
      <c r="J712" t="s">
        <v>577</v>
      </c>
      <c r="K712" t="s">
        <v>189</v>
      </c>
      <c r="L712">
        <v>1675</v>
      </c>
      <c r="M712" t="s">
        <v>528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25">
      <c r="A713">
        <v>49</v>
      </c>
      <c r="B713" t="s">
        <v>467</v>
      </c>
      <c r="C713">
        <v>2019</v>
      </c>
      <c r="D713">
        <v>6</v>
      </c>
      <c r="E713" t="s">
        <v>190</v>
      </c>
      <c r="F713">
        <v>3</v>
      </c>
      <c r="G713" t="s">
        <v>179</v>
      </c>
      <c r="H713">
        <v>442</v>
      </c>
      <c r="I713" t="s">
        <v>578</v>
      </c>
      <c r="J713" t="s">
        <v>579</v>
      </c>
      <c r="K713" t="s">
        <v>189</v>
      </c>
      <c r="L713">
        <v>1672</v>
      </c>
      <c r="M713" t="s">
        <v>571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25">
      <c r="A714">
        <v>49</v>
      </c>
      <c r="B714" t="s">
        <v>467</v>
      </c>
      <c r="C714">
        <v>2019</v>
      </c>
      <c r="D714">
        <v>6</v>
      </c>
      <c r="E714" t="s">
        <v>190</v>
      </c>
      <c r="F714">
        <v>3</v>
      </c>
      <c r="G714" t="s">
        <v>179</v>
      </c>
      <c r="H714">
        <v>412</v>
      </c>
      <c r="I714" t="s">
        <v>580</v>
      </c>
      <c r="J714">
        <v>3331</v>
      </c>
      <c r="K714" t="s">
        <v>189</v>
      </c>
      <c r="L714">
        <v>300</v>
      </c>
      <c r="M714" t="s">
        <v>180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25">
      <c r="A715">
        <v>49</v>
      </c>
      <c r="B715" t="s">
        <v>467</v>
      </c>
      <c r="C715">
        <v>2019</v>
      </c>
      <c r="D715">
        <v>6</v>
      </c>
      <c r="E715" t="s">
        <v>190</v>
      </c>
      <c r="F715">
        <v>3</v>
      </c>
      <c r="G715" t="s">
        <v>179</v>
      </c>
      <c r="H715">
        <v>415</v>
      </c>
      <c r="I715" t="s">
        <v>548</v>
      </c>
      <c r="J715" t="s">
        <v>549</v>
      </c>
      <c r="K715" t="s">
        <v>189</v>
      </c>
      <c r="L715">
        <v>1670</v>
      </c>
      <c r="M715" t="s">
        <v>538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25">
      <c r="A716">
        <v>49</v>
      </c>
      <c r="B716" t="s">
        <v>467</v>
      </c>
      <c r="C716">
        <v>2019</v>
      </c>
      <c r="D716">
        <v>6</v>
      </c>
      <c r="E716" t="s">
        <v>190</v>
      </c>
      <c r="F716">
        <v>1</v>
      </c>
      <c r="G716" t="s">
        <v>176</v>
      </c>
      <c r="H716">
        <v>401</v>
      </c>
      <c r="I716" t="s">
        <v>572</v>
      </c>
      <c r="J716">
        <v>1012</v>
      </c>
      <c r="K716" t="s">
        <v>189</v>
      </c>
      <c r="L716">
        <v>200</v>
      </c>
      <c r="M716" t="s">
        <v>187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25">
      <c r="A717">
        <v>49</v>
      </c>
      <c r="B717" t="s">
        <v>467</v>
      </c>
      <c r="C717">
        <v>2019</v>
      </c>
      <c r="D717">
        <v>6</v>
      </c>
      <c r="E717" t="s">
        <v>190</v>
      </c>
      <c r="F717">
        <v>10</v>
      </c>
      <c r="G717" t="s">
        <v>193</v>
      </c>
      <c r="H717">
        <v>401</v>
      </c>
      <c r="I717" t="s">
        <v>572</v>
      </c>
      <c r="J717">
        <v>1012</v>
      </c>
      <c r="K717" t="s">
        <v>189</v>
      </c>
      <c r="L717">
        <v>200</v>
      </c>
      <c r="M717" t="s">
        <v>187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25">
      <c r="A718">
        <v>49</v>
      </c>
      <c r="B718" t="s">
        <v>467</v>
      </c>
      <c r="C718">
        <v>2019</v>
      </c>
      <c r="D718">
        <v>6</v>
      </c>
      <c r="E718" t="s">
        <v>190</v>
      </c>
      <c r="F718">
        <v>3</v>
      </c>
      <c r="G718" t="s">
        <v>179</v>
      </c>
      <c r="H718">
        <v>431</v>
      </c>
      <c r="I718" t="s">
        <v>561</v>
      </c>
      <c r="J718" t="s">
        <v>562</v>
      </c>
      <c r="K718" t="s">
        <v>189</v>
      </c>
      <c r="L718">
        <v>1673</v>
      </c>
      <c r="M718" t="s">
        <v>563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25">
      <c r="A719">
        <v>49</v>
      </c>
      <c r="B719" t="s">
        <v>467</v>
      </c>
      <c r="C719">
        <v>2019</v>
      </c>
      <c r="D719">
        <v>6</v>
      </c>
      <c r="E719" t="s">
        <v>190</v>
      </c>
      <c r="F719">
        <v>3</v>
      </c>
      <c r="G719" t="s">
        <v>179</v>
      </c>
      <c r="H719">
        <v>406</v>
      </c>
      <c r="I719" t="s">
        <v>550</v>
      </c>
      <c r="J719">
        <v>2221</v>
      </c>
      <c r="K719" t="s">
        <v>189</v>
      </c>
      <c r="L719">
        <v>1670</v>
      </c>
      <c r="M719" t="s">
        <v>538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25">
      <c r="A720">
        <v>49</v>
      </c>
      <c r="B720" t="s">
        <v>467</v>
      </c>
      <c r="C720">
        <v>2019</v>
      </c>
      <c r="D720">
        <v>6</v>
      </c>
      <c r="E720" t="s">
        <v>190</v>
      </c>
      <c r="F720">
        <v>3</v>
      </c>
      <c r="G720" t="s">
        <v>179</v>
      </c>
      <c r="H720">
        <v>425</v>
      </c>
      <c r="I720" t="s">
        <v>526</v>
      </c>
      <c r="J720" t="s">
        <v>527</v>
      </c>
      <c r="K720" t="s">
        <v>189</v>
      </c>
      <c r="L720">
        <v>1675</v>
      </c>
      <c r="M720" t="s">
        <v>528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25">
      <c r="A721">
        <v>49</v>
      </c>
      <c r="B721" t="s">
        <v>467</v>
      </c>
      <c r="C721">
        <v>2019</v>
      </c>
      <c r="D721">
        <v>6</v>
      </c>
      <c r="E721" t="s">
        <v>190</v>
      </c>
      <c r="F721">
        <v>3</v>
      </c>
      <c r="G721" t="s">
        <v>179</v>
      </c>
      <c r="H721">
        <v>422</v>
      </c>
      <c r="I721" t="s">
        <v>547</v>
      </c>
      <c r="J721">
        <v>2421</v>
      </c>
      <c r="K721" t="s">
        <v>189</v>
      </c>
      <c r="L721">
        <v>1671</v>
      </c>
      <c r="M721" t="s">
        <v>531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25">
      <c r="A722">
        <v>49</v>
      </c>
      <c r="B722" t="s">
        <v>467</v>
      </c>
      <c r="C722">
        <v>2019</v>
      </c>
      <c r="D722">
        <v>6</v>
      </c>
      <c r="E722" t="s">
        <v>190</v>
      </c>
      <c r="F722">
        <v>3</v>
      </c>
      <c r="G722" t="s">
        <v>179</v>
      </c>
      <c r="H722">
        <v>404</v>
      </c>
      <c r="I722" t="s">
        <v>553</v>
      </c>
      <c r="J722">
        <v>2107</v>
      </c>
      <c r="K722" t="s">
        <v>189</v>
      </c>
      <c r="L722">
        <v>300</v>
      </c>
      <c r="M722" t="s">
        <v>180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25">
      <c r="A723">
        <v>49</v>
      </c>
      <c r="B723" t="s">
        <v>467</v>
      </c>
      <c r="C723">
        <v>2019</v>
      </c>
      <c r="D723">
        <v>6</v>
      </c>
      <c r="E723" t="s">
        <v>190</v>
      </c>
      <c r="F723">
        <v>3</v>
      </c>
      <c r="G723" t="s">
        <v>179</v>
      </c>
      <c r="H723">
        <v>441</v>
      </c>
      <c r="I723" t="s">
        <v>573</v>
      </c>
      <c r="J723" t="s">
        <v>574</v>
      </c>
      <c r="K723" t="s">
        <v>189</v>
      </c>
      <c r="L723">
        <v>300</v>
      </c>
      <c r="M723" t="s">
        <v>180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25">
      <c r="A724">
        <v>49</v>
      </c>
      <c r="B724" t="s">
        <v>467</v>
      </c>
      <c r="C724">
        <v>2019</v>
      </c>
      <c r="D724">
        <v>6</v>
      </c>
      <c r="E724" t="s">
        <v>190</v>
      </c>
      <c r="F724">
        <v>10</v>
      </c>
      <c r="G724" t="s">
        <v>193</v>
      </c>
      <c r="H724">
        <v>404</v>
      </c>
      <c r="I724" t="s">
        <v>553</v>
      </c>
      <c r="J724">
        <v>0</v>
      </c>
      <c r="K724" t="s">
        <v>189</v>
      </c>
      <c r="L724">
        <v>0</v>
      </c>
      <c r="M724" t="s">
        <v>189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25">
      <c r="A725">
        <v>49</v>
      </c>
      <c r="B725" t="s">
        <v>467</v>
      </c>
      <c r="C725">
        <v>2019</v>
      </c>
      <c r="D725">
        <v>6</v>
      </c>
      <c r="E725" t="s">
        <v>190</v>
      </c>
      <c r="F725">
        <v>5</v>
      </c>
      <c r="G725" t="s">
        <v>184</v>
      </c>
      <c r="H725">
        <v>405</v>
      </c>
      <c r="I725" t="s">
        <v>551</v>
      </c>
      <c r="J725">
        <v>2237</v>
      </c>
      <c r="K725" t="s">
        <v>189</v>
      </c>
      <c r="L725">
        <v>400</v>
      </c>
      <c r="M725" t="s">
        <v>184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25">
      <c r="A726">
        <v>49</v>
      </c>
      <c r="B726" t="s">
        <v>467</v>
      </c>
      <c r="C726">
        <v>2019</v>
      </c>
      <c r="D726">
        <v>6</v>
      </c>
      <c r="E726" t="s">
        <v>190</v>
      </c>
      <c r="F726">
        <v>3</v>
      </c>
      <c r="G726" t="s">
        <v>179</v>
      </c>
      <c r="H726">
        <v>417</v>
      </c>
      <c r="I726" t="s">
        <v>546</v>
      </c>
      <c r="J726">
        <v>2367</v>
      </c>
      <c r="K726" t="s">
        <v>189</v>
      </c>
      <c r="L726">
        <v>300</v>
      </c>
      <c r="M726" t="s">
        <v>180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25">
      <c r="A727">
        <v>49</v>
      </c>
      <c r="B727" t="s">
        <v>467</v>
      </c>
      <c r="C727">
        <v>2019</v>
      </c>
      <c r="D727">
        <v>6</v>
      </c>
      <c r="E727" t="s">
        <v>190</v>
      </c>
      <c r="F727">
        <v>5</v>
      </c>
      <c r="G727" t="s">
        <v>184</v>
      </c>
      <c r="H727">
        <v>423</v>
      </c>
      <c r="I727" t="s">
        <v>529</v>
      </c>
      <c r="J727" t="s">
        <v>530</v>
      </c>
      <c r="K727" t="s">
        <v>189</v>
      </c>
      <c r="L727">
        <v>1671</v>
      </c>
      <c r="M727" t="s">
        <v>531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25">
      <c r="A728">
        <v>49</v>
      </c>
      <c r="B728" t="s">
        <v>467</v>
      </c>
      <c r="C728">
        <v>2019</v>
      </c>
      <c r="D728">
        <v>6</v>
      </c>
      <c r="E728" t="s">
        <v>190</v>
      </c>
      <c r="F728">
        <v>5</v>
      </c>
      <c r="G728" t="s">
        <v>184</v>
      </c>
      <c r="H728">
        <v>415</v>
      </c>
      <c r="I728" t="s">
        <v>548</v>
      </c>
      <c r="J728" t="s">
        <v>549</v>
      </c>
      <c r="K728" t="s">
        <v>189</v>
      </c>
      <c r="L728">
        <v>1670</v>
      </c>
      <c r="M728" t="s">
        <v>538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25">
      <c r="A729">
        <v>49</v>
      </c>
      <c r="B729" t="s">
        <v>467</v>
      </c>
      <c r="C729">
        <v>2019</v>
      </c>
      <c r="D729">
        <v>6</v>
      </c>
      <c r="E729" t="s">
        <v>190</v>
      </c>
      <c r="F729">
        <v>5</v>
      </c>
      <c r="G729" t="s">
        <v>184</v>
      </c>
      <c r="H729">
        <v>414</v>
      </c>
      <c r="I729" t="s">
        <v>552</v>
      </c>
      <c r="J729">
        <v>3421</v>
      </c>
      <c r="K729" t="s">
        <v>189</v>
      </c>
      <c r="L729">
        <v>1670</v>
      </c>
      <c r="M729" t="s">
        <v>538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25">
      <c r="A730">
        <v>49</v>
      </c>
      <c r="B730" t="s">
        <v>467</v>
      </c>
      <c r="C730">
        <v>2019</v>
      </c>
      <c r="D730">
        <v>6</v>
      </c>
      <c r="E730" t="s">
        <v>190</v>
      </c>
      <c r="F730">
        <v>1</v>
      </c>
      <c r="G730" t="s">
        <v>176</v>
      </c>
      <c r="H730">
        <v>400</v>
      </c>
      <c r="I730" t="s">
        <v>557</v>
      </c>
      <c r="J730">
        <v>1247</v>
      </c>
      <c r="K730" t="s">
        <v>189</v>
      </c>
      <c r="L730">
        <v>207</v>
      </c>
      <c r="M730" t="s">
        <v>195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25">
      <c r="A731">
        <v>49</v>
      </c>
      <c r="B731" t="s">
        <v>467</v>
      </c>
      <c r="C731">
        <v>2019</v>
      </c>
      <c r="D731">
        <v>6</v>
      </c>
      <c r="E731" t="s">
        <v>190</v>
      </c>
      <c r="F731">
        <v>10</v>
      </c>
      <c r="G731" t="s">
        <v>193</v>
      </c>
      <c r="H731">
        <v>402</v>
      </c>
      <c r="I731" t="s">
        <v>533</v>
      </c>
      <c r="J731">
        <v>1301</v>
      </c>
      <c r="K731" t="s">
        <v>189</v>
      </c>
      <c r="L731">
        <v>207</v>
      </c>
      <c r="M731" t="s">
        <v>195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25">
      <c r="A732">
        <v>49</v>
      </c>
      <c r="B732" t="s">
        <v>467</v>
      </c>
      <c r="C732">
        <v>2019</v>
      </c>
      <c r="D732">
        <v>6</v>
      </c>
      <c r="E732" t="s">
        <v>190</v>
      </c>
      <c r="F732">
        <v>1</v>
      </c>
      <c r="G732" t="s">
        <v>176</v>
      </c>
      <c r="H732">
        <v>403</v>
      </c>
      <c r="I732" t="s">
        <v>559</v>
      </c>
      <c r="J732">
        <v>1101</v>
      </c>
      <c r="K732" t="s">
        <v>189</v>
      </c>
      <c r="L732">
        <v>200</v>
      </c>
      <c r="M732" t="s">
        <v>187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25">
      <c r="A733">
        <v>49</v>
      </c>
      <c r="B733" t="s">
        <v>467</v>
      </c>
      <c r="C733">
        <v>2019</v>
      </c>
      <c r="D733">
        <v>6</v>
      </c>
      <c r="E733" t="s">
        <v>190</v>
      </c>
      <c r="F733">
        <v>5</v>
      </c>
      <c r="G733" t="s">
        <v>184</v>
      </c>
      <c r="H733">
        <v>407</v>
      </c>
      <c r="I733" t="s">
        <v>543</v>
      </c>
      <c r="J733" t="s">
        <v>544</v>
      </c>
      <c r="K733" t="s">
        <v>189</v>
      </c>
      <c r="L733">
        <v>1670</v>
      </c>
      <c r="M733" t="s">
        <v>538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25">
      <c r="A734">
        <v>49</v>
      </c>
      <c r="B734" t="s">
        <v>467</v>
      </c>
      <c r="C734">
        <v>2019</v>
      </c>
      <c r="D734">
        <v>6</v>
      </c>
      <c r="E734" t="s">
        <v>190</v>
      </c>
      <c r="F734">
        <v>3</v>
      </c>
      <c r="G734" t="s">
        <v>179</v>
      </c>
      <c r="H734">
        <v>440</v>
      </c>
      <c r="I734" t="s">
        <v>569</v>
      </c>
      <c r="J734" t="s">
        <v>570</v>
      </c>
      <c r="K734" t="s">
        <v>189</v>
      </c>
      <c r="L734">
        <v>1672</v>
      </c>
      <c r="M734" t="s">
        <v>571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25">
      <c r="A735">
        <v>49</v>
      </c>
      <c r="B735" t="s">
        <v>467</v>
      </c>
      <c r="C735">
        <v>2019</v>
      </c>
      <c r="D735">
        <v>6</v>
      </c>
      <c r="E735" t="s">
        <v>190</v>
      </c>
      <c r="F735">
        <v>3</v>
      </c>
      <c r="G735" t="s">
        <v>179</v>
      </c>
      <c r="H735">
        <v>410</v>
      </c>
      <c r="I735" t="s">
        <v>560</v>
      </c>
      <c r="J735">
        <v>3321</v>
      </c>
      <c r="K735" t="s">
        <v>189</v>
      </c>
      <c r="L735">
        <v>1670</v>
      </c>
      <c r="M735" t="s">
        <v>538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25">
      <c r="A736">
        <v>49</v>
      </c>
      <c r="B736" t="s">
        <v>467</v>
      </c>
      <c r="C736">
        <v>2019</v>
      </c>
      <c r="D736">
        <v>6</v>
      </c>
      <c r="E736" t="s">
        <v>190</v>
      </c>
      <c r="F736">
        <v>5</v>
      </c>
      <c r="G736" t="s">
        <v>184</v>
      </c>
      <c r="H736">
        <v>410</v>
      </c>
      <c r="I736" t="s">
        <v>560</v>
      </c>
      <c r="J736">
        <v>3321</v>
      </c>
      <c r="K736" t="s">
        <v>189</v>
      </c>
      <c r="L736">
        <v>1670</v>
      </c>
      <c r="M736" t="s">
        <v>538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25">
      <c r="A737">
        <v>49</v>
      </c>
      <c r="B737" t="s">
        <v>467</v>
      </c>
      <c r="C737">
        <v>2019</v>
      </c>
      <c r="D737">
        <v>6</v>
      </c>
      <c r="E737" t="s">
        <v>190</v>
      </c>
      <c r="F737">
        <v>3</v>
      </c>
      <c r="G737" t="s">
        <v>179</v>
      </c>
      <c r="H737">
        <v>414</v>
      </c>
      <c r="I737" t="s">
        <v>552</v>
      </c>
      <c r="J737">
        <v>3421</v>
      </c>
      <c r="K737" t="s">
        <v>189</v>
      </c>
      <c r="L737">
        <v>1670</v>
      </c>
      <c r="M737" t="s">
        <v>538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25">
      <c r="A738">
        <v>49</v>
      </c>
      <c r="B738" t="s">
        <v>467</v>
      </c>
      <c r="C738">
        <v>2019</v>
      </c>
      <c r="D738">
        <v>6</v>
      </c>
      <c r="E738" t="s">
        <v>190</v>
      </c>
      <c r="F738">
        <v>5</v>
      </c>
      <c r="G738" t="s">
        <v>184</v>
      </c>
      <c r="H738">
        <v>404</v>
      </c>
      <c r="I738" t="s">
        <v>553</v>
      </c>
      <c r="J738">
        <v>2107</v>
      </c>
      <c r="K738" t="s">
        <v>189</v>
      </c>
      <c r="L738">
        <v>400</v>
      </c>
      <c r="M738" t="s">
        <v>184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25">
      <c r="A739">
        <v>49</v>
      </c>
      <c r="B739" t="s">
        <v>467</v>
      </c>
      <c r="C739">
        <v>2019</v>
      </c>
      <c r="D739">
        <v>6</v>
      </c>
      <c r="E739" t="s">
        <v>190</v>
      </c>
      <c r="F739">
        <v>5</v>
      </c>
      <c r="G739" t="s">
        <v>184</v>
      </c>
      <c r="H739">
        <v>443</v>
      </c>
      <c r="I739" t="s">
        <v>541</v>
      </c>
      <c r="J739">
        <v>2121</v>
      </c>
      <c r="K739" t="s">
        <v>189</v>
      </c>
      <c r="L739">
        <v>1670</v>
      </c>
      <c r="M739" t="s">
        <v>538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25">
      <c r="A740">
        <v>49</v>
      </c>
      <c r="B740" t="s">
        <v>467</v>
      </c>
      <c r="C740">
        <v>2019</v>
      </c>
      <c r="D740">
        <v>6</v>
      </c>
      <c r="E740" t="s">
        <v>190</v>
      </c>
      <c r="F740">
        <v>5</v>
      </c>
      <c r="G740" t="s">
        <v>184</v>
      </c>
      <c r="H740">
        <v>406</v>
      </c>
      <c r="I740" t="s">
        <v>550</v>
      </c>
      <c r="J740">
        <v>2221</v>
      </c>
      <c r="K740" t="s">
        <v>189</v>
      </c>
      <c r="L740">
        <v>1670</v>
      </c>
      <c r="M740" t="s">
        <v>538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25">
      <c r="A741">
        <v>49</v>
      </c>
      <c r="B741" t="s">
        <v>467</v>
      </c>
      <c r="C741">
        <v>2019</v>
      </c>
      <c r="D741">
        <v>6</v>
      </c>
      <c r="E741" t="s">
        <v>190</v>
      </c>
      <c r="F741">
        <v>3</v>
      </c>
      <c r="G741" t="s">
        <v>179</v>
      </c>
      <c r="H741">
        <v>408</v>
      </c>
      <c r="I741" t="s">
        <v>525</v>
      </c>
      <c r="J741">
        <v>2231</v>
      </c>
      <c r="K741" t="s">
        <v>189</v>
      </c>
      <c r="L741">
        <v>300</v>
      </c>
      <c r="M741" t="s">
        <v>180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25">
      <c r="A742">
        <v>49</v>
      </c>
      <c r="B742" t="s">
        <v>467</v>
      </c>
      <c r="C742">
        <v>2019</v>
      </c>
      <c r="D742">
        <v>6</v>
      </c>
      <c r="E742" t="s">
        <v>190</v>
      </c>
      <c r="F742">
        <v>5</v>
      </c>
      <c r="G742" t="s">
        <v>184</v>
      </c>
      <c r="H742">
        <v>419</v>
      </c>
      <c r="I742" t="s">
        <v>566</v>
      </c>
      <c r="J742" t="s">
        <v>567</v>
      </c>
      <c r="K742" t="s">
        <v>189</v>
      </c>
      <c r="L742">
        <v>1671</v>
      </c>
      <c r="M742" t="s">
        <v>531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25">
      <c r="A743">
        <v>49</v>
      </c>
      <c r="B743" t="s">
        <v>467</v>
      </c>
      <c r="C743">
        <v>2019</v>
      </c>
      <c r="D743">
        <v>6</v>
      </c>
      <c r="E743" t="s">
        <v>190</v>
      </c>
      <c r="F743">
        <v>5</v>
      </c>
      <c r="G743" t="s">
        <v>184</v>
      </c>
      <c r="H743">
        <v>417</v>
      </c>
      <c r="I743" t="s">
        <v>546</v>
      </c>
      <c r="J743">
        <v>2367</v>
      </c>
      <c r="K743" t="s">
        <v>189</v>
      </c>
      <c r="L743">
        <v>400</v>
      </c>
      <c r="M743" t="s">
        <v>184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25">
      <c r="A744">
        <v>49</v>
      </c>
      <c r="B744" t="s">
        <v>467</v>
      </c>
      <c r="C744">
        <v>2019</v>
      </c>
      <c r="D744">
        <v>6</v>
      </c>
      <c r="E744" t="s">
        <v>190</v>
      </c>
      <c r="F744">
        <v>5</v>
      </c>
      <c r="G744" t="s">
        <v>184</v>
      </c>
      <c r="H744">
        <v>422</v>
      </c>
      <c r="I744" t="s">
        <v>547</v>
      </c>
      <c r="J744">
        <v>2421</v>
      </c>
      <c r="K744" t="s">
        <v>189</v>
      </c>
      <c r="L744">
        <v>1671</v>
      </c>
      <c r="M744" t="s">
        <v>531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25">
      <c r="A745">
        <v>49</v>
      </c>
      <c r="B745" t="s">
        <v>467</v>
      </c>
      <c r="C745">
        <v>2019</v>
      </c>
      <c r="D745">
        <v>6</v>
      </c>
      <c r="E745" t="s">
        <v>190</v>
      </c>
      <c r="F745">
        <v>3</v>
      </c>
      <c r="G745" t="s">
        <v>179</v>
      </c>
      <c r="H745">
        <v>421</v>
      </c>
      <c r="I745" t="s">
        <v>532</v>
      </c>
      <c r="J745">
        <v>2496</v>
      </c>
      <c r="K745" t="s">
        <v>189</v>
      </c>
      <c r="L745">
        <v>300</v>
      </c>
      <c r="M745" t="s">
        <v>180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25">
      <c r="A746">
        <v>49</v>
      </c>
      <c r="B746" t="s">
        <v>467</v>
      </c>
      <c r="C746">
        <v>2019</v>
      </c>
      <c r="D746">
        <v>6</v>
      </c>
      <c r="E746" t="s">
        <v>190</v>
      </c>
      <c r="F746">
        <v>5</v>
      </c>
      <c r="G746" t="s">
        <v>184</v>
      </c>
      <c r="H746">
        <v>412</v>
      </c>
      <c r="I746" t="s">
        <v>580</v>
      </c>
      <c r="J746">
        <v>3331</v>
      </c>
      <c r="K746" t="s">
        <v>189</v>
      </c>
      <c r="L746">
        <v>400</v>
      </c>
      <c r="M746" t="s">
        <v>184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25">
      <c r="A747">
        <v>49</v>
      </c>
      <c r="B747" t="s">
        <v>467</v>
      </c>
      <c r="C747">
        <v>2019</v>
      </c>
      <c r="D747">
        <v>6</v>
      </c>
      <c r="E747" t="s">
        <v>190</v>
      </c>
      <c r="F747">
        <v>3</v>
      </c>
      <c r="G747" t="s">
        <v>179</v>
      </c>
      <c r="H747">
        <v>409</v>
      </c>
      <c r="I747" t="s">
        <v>564</v>
      </c>
      <c r="J747">
        <v>3367</v>
      </c>
      <c r="K747" t="s">
        <v>189</v>
      </c>
      <c r="L747">
        <v>300</v>
      </c>
      <c r="M747" t="s">
        <v>180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25">
      <c r="A748">
        <v>49</v>
      </c>
      <c r="B748" t="s">
        <v>467</v>
      </c>
      <c r="C748">
        <v>2019</v>
      </c>
      <c r="D748">
        <v>6</v>
      </c>
      <c r="E748" t="s">
        <v>190</v>
      </c>
      <c r="F748">
        <v>3</v>
      </c>
      <c r="G748" t="s">
        <v>179</v>
      </c>
      <c r="H748">
        <v>413</v>
      </c>
      <c r="I748" t="s">
        <v>558</v>
      </c>
      <c r="J748">
        <v>3496</v>
      </c>
      <c r="K748" t="s">
        <v>189</v>
      </c>
      <c r="L748">
        <v>300</v>
      </c>
      <c r="M748" t="s">
        <v>180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25">
      <c r="A749">
        <v>49</v>
      </c>
      <c r="B749" t="s">
        <v>467</v>
      </c>
      <c r="C749">
        <v>2019</v>
      </c>
      <c r="D749">
        <v>7</v>
      </c>
      <c r="E749" t="s">
        <v>202</v>
      </c>
      <c r="F749">
        <v>5</v>
      </c>
      <c r="G749" t="s">
        <v>184</v>
      </c>
      <c r="H749">
        <v>53</v>
      </c>
      <c r="I749" t="s">
        <v>482</v>
      </c>
      <c r="J749" t="s">
        <v>480</v>
      </c>
      <c r="K749" t="s">
        <v>481</v>
      </c>
      <c r="L749">
        <v>460</v>
      </c>
      <c r="M749" t="s">
        <v>185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25">
      <c r="A750">
        <v>49</v>
      </c>
      <c r="B750" t="s">
        <v>467</v>
      </c>
      <c r="C750">
        <v>2019</v>
      </c>
      <c r="D750">
        <v>7</v>
      </c>
      <c r="E750" t="s">
        <v>202</v>
      </c>
      <c r="F750">
        <v>1</v>
      </c>
      <c r="G750" t="s">
        <v>176</v>
      </c>
      <c r="H750">
        <v>5</v>
      </c>
      <c r="I750" t="s">
        <v>471</v>
      </c>
      <c r="J750" t="s">
        <v>472</v>
      </c>
      <c r="K750" t="s">
        <v>473</v>
      </c>
      <c r="L750">
        <v>200</v>
      </c>
      <c r="M750" t="s">
        <v>187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25">
      <c r="A751">
        <v>49</v>
      </c>
      <c r="B751" t="s">
        <v>467</v>
      </c>
      <c r="C751">
        <v>2019</v>
      </c>
      <c r="D751">
        <v>7</v>
      </c>
      <c r="E751" t="s">
        <v>202</v>
      </c>
      <c r="F751">
        <v>3</v>
      </c>
      <c r="G751" t="s">
        <v>179</v>
      </c>
      <c r="H751">
        <v>950</v>
      </c>
      <c r="I751" t="s">
        <v>475</v>
      </c>
      <c r="J751" t="s">
        <v>472</v>
      </c>
      <c r="K751" t="s">
        <v>473</v>
      </c>
      <c r="L751">
        <v>4532</v>
      </c>
      <c r="M751" t="s">
        <v>186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25">
      <c r="A752">
        <v>49</v>
      </c>
      <c r="B752" t="s">
        <v>467</v>
      </c>
      <c r="C752">
        <v>2019</v>
      </c>
      <c r="D752">
        <v>7</v>
      </c>
      <c r="E752" t="s">
        <v>202</v>
      </c>
      <c r="F752">
        <v>5</v>
      </c>
      <c r="G752" t="s">
        <v>184</v>
      </c>
      <c r="H752">
        <v>711</v>
      </c>
      <c r="I752" t="s">
        <v>499</v>
      </c>
      <c r="J752" t="s">
        <v>485</v>
      </c>
      <c r="K752" t="s">
        <v>486</v>
      </c>
      <c r="L752">
        <v>4552</v>
      </c>
      <c r="M752" t="s">
        <v>200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25">
      <c r="A753">
        <v>49</v>
      </c>
      <c r="B753" t="s">
        <v>467</v>
      </c>
      <c r="C753">
        <v>2019</v>
      </c>
      <c r="D753">
        <v>7</v>
      </c>
      <c r="E753" t="s">
        <v>202</v>
      </c>
      <c r="F753">
        <v>5</v>
      </c>
      <c r="G753" t="s">
        <v>184</v>
      </c>
      <c r="H753">
        <v>943</v>
      </c>
      <c r="I753" t="s">
        <v>511</v>
      </c>
      <c r="J753" t="s">
        <v>512</v>
      </c>
      <c r="K753" t="s">
        <v>513</v>
      </c>
      <c r="L753">
        <v>4552</v>
      </c>
      <c r="M753" t="s">
        <v>200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25">
      <c r="A754">
        <v>49</v>
      </c>
      <c r="B754" t="s">
        <v>467</v>
      </c>
      <c r="C754">
        <v>2019</v>
      </c>
      <c r="D754">
        <v>7</v>
      </c>
      <c r="E754" t="s">
        <v>202</v>
      </c>
      <c r="F754">
        <v>6</v>
      </c>
      <c r="G754" t="s">
        <v>181</v>
      </c>
      <c r="H754">
        <v>610</v>
      </c>
      <c r="I754" t="s">
        <v>476</v>
      </c>
      <c r="J754" t="s">
        <v>477</v>
      </c>
      <c r="K754" t="s">
        <v>478</v>
      </c>
      <c r="L754">
        <v>700</v>
      </c>
      <c r="M754" t="s">
        <v>182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25">
      <c r="A755">
        <v>49</v>
      </c>
      <c r="B755" t="s">
        <v>467</v>
      </c>
      <c r="C755">
        <v>2019</v>
      </c>
      <c r="D755">
        <v>7</v>
      </c>
      <c r="E755" t="s">
        <v>202</v>
      </c>
      <c r="F755">
        <v>1</v>
      </c>
      <c r="G755" t="s">
        <v>176</v>
      </c>
      <c r="H755">
        <v>628</v>
      </c>
      <c r="I755" t="s">
        <v>487</v>
      </c>
      <c r="J755" t="s">
        <v>488</v>
      </c>
      <c r="K755" t="s">
        <v>489</v>
      </c>
      <c r="L755">
        <v>200</v>
      </c>
      <c r="M755" t="s">
        <v>187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25">
      <c r="A756">
        <v>49</v>
      </c>
      <c r="B756" t="s">
        <v>467</v>
      </c>
      <c r="C756">
        <v>2019</v>
      </c>
      <c r="D756">
        <v>7</v>
      </c>
      <c r="E756" t="s">
        <v>202</v>
      </c>
      <c r="F756">
        <v>3</v>
      </c>
      <c r="G756" t="s">
        <v>179</v>
      </c>
      <c r="H756">
        <v>605</v>
      </c>
      <c r="I756" t="s">
        <v>514</v>
      </c>
      <c r="J756" t="s">
        <v>488</v>
      </c>
      <c r="K756" t="s">
        <v>489</v>
      </c>
      <c r="L756">
        <v>300</v>
      </c>
      <c r="M756" t="s">
        <v>180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25">
      <c r="A757">
        <v>49</v>
      </c>
      <c r="B757" t="s">
        <v>467</v>
      </c>
      <c r="C757">
        <v>2019</v>
      </c>
      <c r="D757">
        <v>7</v>
      </c>
      <c r="E757" t="s">
        <v>202</v>
      </c>
      <c r="F757">
        <v>1</v>
      </c>
      <c r="G757" t="s">
        <v>176</v>
      </c>
      <c r="H757">
        <v>13</v>
      </c>
      <c r="I757" t="s">
        <v>479</v>
      </c>
      <c r="J757" t="s">
        <v>480</v>
      </c>
      <c r="K757" t="s">
        <v>481</v>
      </c>
      <c r="L757">
        <v>200</v>
      </c>
      <c r="M757" t="s">
        <v>187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25">
      <c r="A758">
        <v>49</v>
      </c>
      <c r="B758" t="s">
        <v>467</v>
      </c>
      <c r="C758">
        <v>2019</v>
      </c>
      <c r="D758">
        <v>7</v>
      </c>
      <c r="E758" t="s">
        <v>202</v>
      </c>
      <c r="F758">
        <v>3</v>
      </c>
      <c r="G758" t="s">
        <v>179</v>
      </c>
      <c r="H758">
        <v>54</v>
      </c>
      <c r="I758" t="s">
        <v>523</v>
      </c>
      <c r="J758" t="s">
        <v>505</v>
      </c>
      <c r="K758" t="s">
        <v>506</v>
      </c>
      <c r="L758">
        <v>300</v>
      </c>
      <c r="M758" t="s">
        <v>180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25">
      <c r="A759">
        <v>49</v>
      </c>
      <c r="B759" t="s">
        <v>467</v>
      </c>
      <c r="C759">
        <v>2019</v>
      </c>
      <c r="D759">
        <v>7</v>
      </c>
      <c r="E759" t="s">
        <v>202</v>
      </c>
      <c r="F759">
        <v>3</v>
      </c>
      <c r="G759" t="s">
        <v>179</v>
      </c>
      <c r="H759">
        <v>951</v>
      </c>
      <c r="I759" t="s">
        <v>504</v>
      </c>
      <c r="J759" t="s">
        <v>505</v>
      </c>
      <c r="K759" t="s">
        <v>506</v>
      </c>
      <c r="L759">
        <v>4532</v>
      </c>
      <c r="M759" t="s">
        <v>186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25">
      <c r="A760">
        <v>49</v>
      </c>
      <c r="B760" t="s">
        <v>467</v>
      </c>
      <c r="C760">
        <v>2019</v>
      </c>
      <c r="D760">
        <v>7</v>
      </c>
      <c r="E760" t="s">
        <v>202</v>
      </c>
      <c r="F760">
        <v>1</v>
      </c>
      <c r="G760" t="s">
        <v>176</v>
      </c>
      <c r="H760">
        <v>55</v>
      </c>
      <c r="I760" t="s">
        <v>474</v>
      </c>
      <c r="J760" t="s">
        <v>472</v>
      </c>
      <c r="K760" t="s">
        <v>473</v>
      </c>
      <c r="L760">
        <v>200</v>
      </c>
      <c r="M760" t="s">
        <v>187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25">
      <c r="A761">
        <v>49</v>
      </c>
      <c r="B761" t="s">
        <v>467</v>
      </c>
      <c r="C761">
        <v>2019</v>
      </c>
      <c r="D761">
        <v>7</v>
      </c>
      <c r="E761" t="s">
        <v>202</v>
      </c>
      <c r="F761">
        <v>3</v>
      </c>
      <c r="G761" t="s">
        <v>179</v>
      </c>
      <c r="H761">
        <v>5</v>
      </c>
      <c r="I761" t="s">
        <v>471</v>
      </c>
      <c r="J761" t="s">
        <v>472</v>
      </c>
      <c r="K761" t="s">
        <v>473</v>
      </c>
      <c r="L761">
        <v>300</v>
      </c>
      <c r="M761" t="s">
        <v>180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25">
      <c r="A762">
        <v>49</v>
      </c>
      <c r="B762" t="s">
        <v>467</v>
      </c>
      <c r="C762">
        <v>2019</v>
      </c>
      <c r="D762">
        <v>7</v>
      </c>
      <c r="E762" t="s">
        <v>202</v>
      </c>
      <c r="F762">
        <v>3</v>
      </c>
      <c r="G762" t="s">
        <v>179</v>
      </c>
      <c r="H762">
        <v>6</v>
      </c>
      <c r="I762" t="s">
        <v>468</v>
      </c>
      <c r="J762" t="s">
        <v>469</v>
      </c>
      <c r="K762" t="s">
        <v>470</v>
      </c>
      <c r="L762">
        <v>300</v>
      </c>
      <c r="M762" t="s">
        <v>180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25">
      <c r="A763">
        <v>49</v>
      </c>
      <c r="B763" t="s">
        <v>467</v>
      </c>
      <c r="C763">
        <v>2019</v>
      </c>
      <c r="D763">
        <v>7</v>
      </c>
      <c r="E763" t="s">
        <v>202</v>
      </c>
      <c r="F763">
        <v>3</v>
      </c>
      <c r="G763" t="s">
        <v>179</v>
      </c>
      <c r="H763">
        <v>117</v>
      </c>
      <c r="I763" t="s">
        <v>524</v>
      </c>
      <c r="J763" t="s">
        <v>508</v>
      </c>
      <c r="K763" t="s">
        <v>509</v>
      </c>
      <c r="L763">
        <v>300</v>
      </c>
      <c r="M763" t="s">
        <v>180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25">
      <c r="A764">
        <v>49</v>
      </c>
      <c r="B764" t="s">
        <v>467</v>
      </c>
      <c r="C764">
        <v>2019</v>
      </c>
      <c r="D764">
        <v>7</v>
      </c>
      <c r="E764" t="s">
        <v>202</v>
      </c>
      <c r="F764">
        <v>3</v>
      </c>
      <c r="G764" t="s">
        <v>179</v>
      </c>
      <c r="H764">
        <v>122</v>
      </c>
      <c r="I764" t="s">
        <v>507</v>
      </c>
      <c r="J764" t="s">
        <v>508</v>
      </c>
      <c r="K764" t="s">
        <v>509</v>
      </c>
      <c r="L764">
        <v>300</v>
      </c>
      <c r="M764" t="s">
        <v>180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25">
      <c r="A765">
        <v>49</v>
      </c>
      <c r="B765" t="s">
        <v>467</v>
      </c>
      <c r="C765">
        <v>2019</v>
      </c>
      <c r="D765">
        <v>7</v>
      </c>
      <c r="E765" t="s">
        <v>202</v>
      </c>
      <c r="F765">
        <v>5</v>
      </c>
      <c r="G765" t="s">
        <v>184</v>
      </c>
      <c r="H765">
        <v>122</v>
      </c>
      <c r="I765" t="s">
        <v>507</v>
      </c>
      <c r="J765" t="s">
        <v>508</v>
      </c>
      <c r="K765" t="s">
        <v>509</v>
      </c>
      <c r="L765">
        <v>460</v>
      </c>
      <c r="M765" t="s">
        <v>185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25">
      <c r="A766">
        <v>49</v>
      </c>
      <c r="B766" t="s">
        <v>467</v>
      </c>
      <c r="C766">
        <v>2019</v>
      </c>
      <c r="D766">
        <v>7</v>
      </c>
      <c r="E766" t="s">
        <v>202</v>
      </c>
      <c r="F766">
        <v>5</v>
      </c>
      <c r="G766" t="s">
        <v>184</v>
      </c>
      <c r="H766">
        <v>5</v>
      </c>
      <c r="I766" t="s">
        <v>471</v>
      </c>
      <c r="J766" t="s">
        <v>472</v>
      </c>
      <c r="K766" t="s">
        <v>473</v>
      </c>
      <c r="L766">
        <v>460</v>
      </c>
      <c r="M766" t="s">
        <v>185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25">
      <c r="A767">
        <v>49</v>
      </c>
      <c r="B767" t="s">
        <v>467</v>
      </c>
      <c r="C767">
        <v>2019</v>
      </c>
      <c r="D767">
        <v>7</v>
      </c>
      <c r="E767" t="s">
        <v>202</v>
      </c>
      <c r="F767">
        <v>1</v>
      </c>
      <c r="G767" t="s">
        <v>176</v>
      </c>
      <c r="H767">
        <v>950</v>
      </c>
      <c r="I767" t="s">
        <v>475</v>
      </c>
      <c r="J767" t="s">
        <v>472</v>
      </c>
      <c r="K767" t="s">
        <v>473</v>
      </c>
      <c r="L767">
        <v>4512</v>
      </c>
      <c r="M767" t="s">
        <v>177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25">
      <c r="A768">
        <v>49</v>
      </c>
      <c r="B768" t="s">
        <v>467</v>
      </c>
      <c r="C768">
        <v>2019</v>
      </c>
      <c r="D768">
        <v>7</v>
      </c>
      <c r="E768" t="s">
        <v>202</v>
      </c>
      <c r="F768">
        <v>6</v>
      </c>
      <c r="G768" t="s">
        <v>181</v>
      </c>
      <c r="H768">
        <v>617</v>
      </c>
      <c r="I768" t="s">
        <v>517</v>
      </c>
      <c r="J768" t="s">
        <v>477</v>
      </c>
      <c r="K768" t="s">
        <v>478</v>
      </c>
      <c r="L768">
        <v>4562</v>
      </c>
      <c r="M768" t="s">
        <v>188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25">
      <c r="A769">
        <v>49</v>
      </c>
      <c r="B769" t="s">
        <v>467</v>
      </c>
      <c r="C769">
        <v>2019</v>
      </c>
      <c r="D769">
        <v>7</v>
      </c>
      <c r="E769" t="s">
        <v>202</v>
      </c>
      <c r="F769">
        <v>6</v>
      </c>
      <c r="G769" t="s">
        <v>181</v>
      </c>
      <c r="H769">
        <v>605</v>
      </c>
      <c r="I769" t="s">
        <v>514</v>
      </c>
      <c r="J769" t="s">
        <v>488</v>
      </c>
      <c r="K769" t="s">
        <v>489</v>
      </c>
      <c r="L769">
        <v>700</v>
      </c>
      <c r="M769" t="s">
        <v>182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25">
      <c r="A770">
        <v>49</v>
      </c>
      <c r="B770" t="s">
        <v>467</v>
      </c>
      <c r="C770">
        <v>2019</v>
      </c>
      <c r="D770">
        <v>7</v>
      </c>
      <c r="E770" t="s">
        <v>202</v>
      </c>
      <c r="F770">
        <v>6</v>
      </c>
      <c r="G770" t="s">
        <v>181</v>
      </c>
      <c r="H770">
        <v>628</v>
      </c>
      <c r="I770" t="s">
        <v>487</v>
      </c>
      <c r="J770" t="s">
        <v>488</v>
      </c>
      <c r="K770" t="s">
        <v>489</v>
      </c>
      <c r="L770">
        <v>700</v>
      </c>
      <c r="M770" t="s">
        <v>182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25">
      <c r="A771">
        <v>49</v>
      </c>
      <c r="B771" t="s">
        <v>467</v>
      </c>
      <c r="C771">
        <v>2019</v>
      </c>
      <c r="D771">
        <v>7</v>
      </c>
      <c r="E771" t="s">
        <v>202</v>
      </c>
      <c r="F771">
        <v>5</v>
      </c>
      <c r="G771" t="s">
        <v>184</v>
      </c>
      <c r="H771">
        <v>954</v>
      </c>
      <c r="I771" t="s">
        <v>483</v>
      </c>
      <c r="J771" t="s">
        <v>480</v>
      </c>
      <c r="K771" t="s">
        <v>481</v>
      </c>
      <c r="L771">
        <v>4552</v>
      </c>
      <c r="M771" t="s">
        <v>200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25">
      <c r="A772">
        <v>49</v>
      </c>
      <c r="B772" t="s">
        <v>467</v>
      </c>
      <c r="C772">
        <v>2019</v>
      </c>
      <c r="D772">
        <v>7</v>
      </c>
      <c r="E772" t="s">
        <v>202</v>
      </c>
      <c r="F772">
        <v>5</v>
      </c>
      <c r="G772" t="s">
        <v>184</v>
      </c>
      <c r="H772">
        <v>950</v>
      </c>
      <c r="I772" t="s">
        <v>475</v>
      </c>
      <c r="J772" t="s">
        <v>472</v>
      </c>
      <c r="K772" t="s">
        <v>473</v>
      </c>
      <c r="L772">
        <v>4552</v>
      </c>
      <c r="M772" t="s">
        <v>200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25">
      <c r="A773">
        <v>49</v>
      </c>
      <c r="B773" t="s">
        <v>467</v>
      </c>
      <c r="C773">
        <v>2019</v>
      </c>
      <c r="D773">
        <v>7</v>
      </c>
      <c r="E773" t="s">
        <v>202</v>
      </c>
      <c r="F773">
        <v>5</v>
      </c>
      <c r="G773" t="s">
        <v>184</v>
      </c>
      <c r="H773">
        <v>705</v>
      </c>
      <c r="I773" t="s">
        <v>484</v>
      </c>
      <c r="J773" t="s">
        <v>485</v>
      </c>
      <c r="K773" t="s">
        <v>486</v>
      </c>
      <c r="L773">
        <v>460</v>
      </c>
      <c r="M773" t="s">
        <v>185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25">
      <c r="A774">
        <v>49</v>
      </c>
      <c r="B774" t="s">
        <v>467</v>
      </c>
      <c r="C774">
        <v>2019</v>
      </c>
      <c r="D774">
        <v>7</v>
      </c>
      <c r="E774" t="s">
        <v>202</v>
      </c>
      <c r="F774">
        <v>6</v>
      </c>
      <c r="G774" t="s">
        <v>181</v>
      </c>
      <c r="H774">
        <v>631</v>
      </c>
      <c r="I774" t="s">
        <v>522</v>
      </c>
      <c r="J774" t="s">
        <v>201</v>
      </c>
      <c r="K774" t="s">
        <v>189</v>
      </c>
      <c r="L774">
        <v>700</v>
      </c>
      <c r="M774" t="s">
        <v>182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25">
      <c r="A775">
        <v>49</v>
      </c>
      <c r="B775" t="s">
        <v>467</v>
      </c>
      <c r="C775">
        <v>2019</v>
      </c>
      <c r="D775">
        <v>7</v>
      </c>
      <c r="E775" t="s">
        <v>202</v>
      </c>
      <c r="F775">
        <v>6</v>
      </c>
      <c r="G775" t="s">
        <v>181</v>
      </c>
      <c r="H775">
        <v>627</v>
      </c>
      <c r="I775" t="s">
        <v>515</v>
      </c>
      <c r="J775" t="s">
        <v>126</v>
      </c>
      <c r="K775" t="s">
        <v>189</v>
      </c>
      <c r="L775">
        <v>700</v>
      </c>
      <c r="M775" t="s">
        <v>182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25">
      <c r="A776">
        <v>49</v>
      </c>
      <c r="B776" t="s">
        <v>467</v>
      </c>
      <c r="C776">
        <v>2019</v>
      </c>
      <c r="D776">
        <v>7</v>
      </c>
      <c r="E776" t="s">
        <v>202</v>
      </c>
      <c r="F776">
        <v>3</v>
      </c>
      <c r="G776" t="s">
        <v>179</v>
      </c>
      <c r="H776">
        <v>616</v>
      </c>
      <c r="I776" t="s">
        <v>493</v>
      </c>
      <c r="J776" t="s">
        <v>488</v>
      </c>
      <c r="K776" t="s">
        <v>489</v>
      </c>
      <c r="L776">
        <v>4532</v>
      </c>
      <c r="M776" t="s">
        <v>186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25">
      <c r="A777">
        <v>49</v>
      </c>
      <c r="B777" t="s">
        <v>467</v>
      </c>
      <c r="C777">
        <v>2019</v>
      </c>
      <c r="D777">
        <v>7</v>
      </c>
      <c r="E777" t="s">
        <v>202</v>
      </c>
      <c r="F777">
        <v>5</v>
      </c>
      <c r="G777" t="s">
        <v>184</v>
      </c>
      <c r="H777">
        <v>628</v>
      </c>
      <c r="I777" t="s">
        <v>487</v>
      </c>
      <c r="J777" t="s">
        <v>488</v>
      </c>
      <c r="K777" t="s">
        <v>489</v>
      </c>
      <c r="L777">
        <v>460</v>
      </c>
      <c r="M777" t="s">
        <v>185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25">
      <c r="A778">
        <v>49</v>
      </c>
      <c r="B778" t="s">
        <v>467</v>
      </c>
      <c r="C778">
        <v>2019</v>
      </c>
      <c r="D778">
        <v>7</v>
      </c>
      <c r="E778" t="s">
        <v>202</v>
      </c>
      <c r="F778">
        <v>3</v>
      </c>
      <c r="G778" t="s">
        <v>179</v>
      </c>
      <c r="H778">
        <v>55</v>
      </c>
      <c r="I778" t="s">
        <v>474</v>
      </c>
      <c r="J778" t="s">
        <v>472</v>
      </c>
      <c r="K778" t="s">
        <v>473</v>
      </c>
      <c r="L778">
        <v>300</v>
      </c>
      <c r="M778" t="s">
        <v>180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25">
      <c r="A779">
        <v>49</v>
      </c>
      <c r="B779" t="s">
        <v>467</v>
      </c>
      <c r="C779">
        <v>2019</v>
      </c>
      <c r="D779">
        <v>7</v>
      </c>
      <c r="E779" t="s">
        <v>202</v>
      </c>
      <c r="F779">
        <v>1</v>
      </c>
      <c r="G779" t="s">
        <v>176</v>
      </c>
      <c r="H779">
        <v>1</v>
      </c>
      <c r="I779" t="s">
        <v>496</v>
      </c>
      <c r="J779" t="s">
        <v>497</v>
      </c>
      <c r="K779" t="s">
        <v>498</v>
      </c>
      <c r="L779">
        <v>200</v>
      </c>
      <c r="M779" t="s">
        <v>187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25">
      <c r="A780">
        <v>49</v>
      </c>
      <c r="B780" t="s">
        <v>467</v>
      </c>
      <c r="C780">
        <v>2019</v>
      </c>
      <c r="D780">
        <v>7</v>
      </c>
      <c r="E780" t="s">
        <v>202</v>
      </c>
      <c r="F780">
        <v>3</v>
      </c>
      <c r="G780" t="s">
        <v>179</v>
      </c>
      <c r="H780">
        <v>924</v>
      </c>
      <c r="I780" t="s">
        <v>490</v>
      </c>
      <c r="J780" t="s">
        <v>491</v>
      </c>
      <c r="K780" t="s">
        <v>492</v>
      </c>
      <c r="L780">
        <v>4532</v>
      </c>
      <c r="M780" t="s">
        <v>186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25">
      <c r="A781">
        <v>49</v>
      </c>
      <c r="B781" t="s">
        <v>467</v>
      </c>
      <c r="C781">
        <v>2019</v>
      </c>
      <c r="D781">
        <v>7</v>
      </c>
      <c r="E781" t="s">
        <v>202</v>
      </c>
      <c r="F781">
        <v>10</v>
      </c>
      <c r="G781" t="s">
        <v>193</v>
      </c>
      <c r="H781">
        <v>903</v>
      </c>
      <c r="I781" t="s">
        <v>500</v>
      </c>
      <c r="J781" t="s">
        <v>497</v>
      </c>
      <c r="K781" t="s">
        <v>498</v>
      </c>
      <c r="L781">
        <v>4513</v>
      </c>
      <c r="M781" t="s">
        <v>194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25">
      <c r="A782">
        <v>49</v>
      </c>
      <c r="B782" t="s">
        <v>467</v>
      </c>
      <c r="C782">
        <v>2019</v>
      </c>
      <c r="D782">
        <v>7</v>
      </c>
      <c r="E782" t="s">
        <v>202</v>
      </c>
      <c r="F782">
        <v>3</v>
      </c>
      <c r="G782" t="s">
        <v>179</v>
      </c>
      <c r="H782">
        <v>710</v>
      </c>
      <c r="I782" t="s">
        <v>495</v>
      </c>
      <c r="J782" t="s">
        <v>485</v>
      </c>
      <c r="K782" t="s">
        <v>486</v>
      </c>
      <c r="L782">
        <v>4532</v>
      </c>
      <c r="M782" t="s">
        <v>186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25">
      <c r="A783">
        <v>49</v>
      </c>
      <c r="B783" t="s">
        <v>467</v>
      </c>
      <c r="C783">
        <v>2019</v>
      </c>
      <c r="D783">
        <v>7</v>
      </c>
      <c r="E783" t="s">
        <v>202</v>
      </c>
      <c r="F783">
        <v>6</v>
      </c>
      <c r="G783" t="s">
        <v>181</v>
      </c>
      <c r="H783">
        <v>619</v>
      </c>
      <c r="I783" t="s">
        <v>521</v>
      </c>
      <c r="J783" t="s">
        <v>201</v>
      </c>
      <c r="K783" t="s">
        <v>189</v>
      </c>
      <c r="L783">
        <v>4562</v>
      </c>
      <c r="M783" t="s">
        <v>188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25">
      <c r="A784">
        <v>49</v>
      </c>
      <c r="B784" t="s">
        <v>467</v>
      </c>
      <c r="C784">
        <v>2019</v>
      </c>
      <c r="D784">
        <v>7</v>
      </c>
      <c r="E784" t="s">
        <v>202</v>
      </c>
      <c r="F784">
        <v>3</v>
      </c>
      <c r="G784" t="s">
        <v>179</v>
      </c>
      <c r="H784">
        <v>629</v>
      </c>
      <c r="I784" t="s">
        <v>516</v>
      </c>
      <c r="J784" t="s">
        <v>477</v>
      </c>
      <c r="K784" t="s">
        <v>478</v>
      </c>
      <c r="L784">
        <v>300</v>
      </c>
      <c r="M784" t="s">
        <v>180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25">
      <c r="A785">
        <v>49</v>
      </c>
      <c r="B785" t="s">
        <v>467</v>
      </c>
      <c r="C785">
        <v>2019</v>
      </c>
      <c r="D785">
        <v>7</v>
      </c>
      <c r="E785" t="s">
        <v>202</v>
      </c>
      <c r="F785">
        <v>1</v>
      </c>
      <c r="G785" t="s">
        <v>176</v>
      </c>
      <c r="H785">
        <v>616</v>
      </c>
      <c r="I785" t="s">
        <v>493</v>
      </c>
      <c r="J785" t="s">
        <v>488</v>
      </c>
      <c r="K785" t="s">
        <v>489</v>
      </c>
      <c r="L785">
        <v>4512</v>
      </c>
      <c r="M785" t="s">
        <v>177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25">
      <c r="A786">
        <v>49</v>
      </c>
      <c r="B786" t="s">
        <v>467</v>
      </c>
      <c r="C786">
        <v>2019</v>
      </c>
      <c r="D786">
        <v>7</v>
      </c>
      <c r="E786" t="s">
        <v>202</v>
      </c>
      <c r="F786">
        <v>3</v>
      </c>
      <c r="G786" t="s">
        <v>179</v>
      </c>
      <c r="H786">
        <v>700</v>
      </c>
      <c r="I786" t="s">
        <v>494</v>
      </c>
      <c r="J786" t="s">
        <v>485</v>
      </c>
      <c r="K786" t="s">
        <v>486</v>
      </c>
      <c r="L786">
        <v>300</v>
      </c>
      <c r="M786" t="s">
        <v>180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25">
      <c r="A787">
        <v>49</v>
      </c>
      <c r="B787" t="s">
        <v>467</v>
      </c>
      <c r="C787">
        <v>2019</v>
      </c>
      <c r="D787">
        <v>7</v>
      </c>
      <c r="E787" t="s">
        <v>202</v>
      </c>
      <c r="F787">
        <v>1</v>
      </c>
      <c r="G787" t="s">
        <v>176</v>
      </c>
      <c r="H787">
        <v>954</v>
      </c>
      <c r="I787" t="s">
        <v>483</v>
      </c>
      <c r="J787" t="s">
        <v>480</v>
      </c>
      <c r="K787" t="s">
        <v>481</v>
      </c>
      <c r="L787">
        <v>4512</v>
      </c>
      <c r="M787" t="s">
        <v>177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25">
      <c r="A788">
        <v>49</v>
      </c>
      <c r="B788" t="s">
        <v>467</v>
      </c>
      <c r="C788">
        <v>2019</v>
      </c>
      <c r="D788">
        <v>7</v>
      </c>
      <c r="E788" t="s">
        <v>202</v>
      </c>
      <c r="F788">
        <v>3</v>
      </c>
      <c r="G788" t="s">
        <v>179</v>
      </c>
      <c r="H788">
        <v>954</v>
      </c>
      <c r="I788" t="s">
        <v>483</v>
      </c>
      <c r="J788" t="s">
        <v>480</v>
      </c>
      <c r="K788" t="s">
        <v>481</v>
      </c>
      <c r="L788">
        <v>4532</v>
      </c>
      <c r="M788" t="s">
        <v>186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25">
      <c r="A789">
        <v>49</v>
      </c>
      <c r="B789" t="s">
        <v>467</v>
      </c>
      <c r="C789">
        <v>2019</v>
      </c>
      <c r="D789">
        <v>7</v>
      </c>
      <c r="E789" t="s">
        <v>202</v>
      </c>
      <c r="F789">
        <v>3</v>
      </c>
      <c r="G789" t="s">
        <v>179</v>
      </c>
      <c r="H789">
        <v>53</v>
      </c>
      <c r="I789" t="s">
        <v>482</v>
      </c>
      <c r="J789" t="s">
        <v>480</v>
      </c>
      <c r="K789" t="s">
        <v>481</v>
      </c>
      <c r="L789">
        <v>300</v>
      </c>
      <c r="M789" t="s">
        <v>180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25">
      <c r="A790">
        <v>49</v>
      </c>
      <c r="B790" t="s">
        <v>467</v>
      </c>
      <c r="C790">
        <v>2019</v>
      </c>
      <c r="D790">
        <v>7</v>
      </c>
      <c r="E790" t="s">
        <v>202</v>
      </c>
      <c r="F790">
        <v>6</v>
      </c>
      <c r="G790" t="s">
        <v>181</v>
      </c>
      <c r="H790">
        <v>34</v>
      </c>
      <c r="I790" t="s">
        <v>510</v>
      </c>
      <c r="J790" t="s">
        <v>505</v>
      </c>
      <c r="K790" t="s">
        <v>506</v>
      </c>
      <c r="L790">
        <v>700</v>
      </c>
      <c r="M790" t="s">
        <v>182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25">
      <c r="A791">
        <v>49</v>
      </c>
      <c r="B791" t="s">
        <v>467</v>
      </c>
      <c r="C791">
        <v>2019</v>
      </c>
      <c r="D791">
        <v>7</v>
      </c>
      <c r="E791" t="s">
        <v>202</v>
      </c>
      <c r="F791">
        <v>1</v>
      </c>
      <c r="G791" t="s">
        <v>176</v>
      </c>
      <c r="H791">
        <v>905</v>
      </c>
      <c r="I791" t="s">
        <v>501</v>
      </c>
      <c r="J791" t="s">
        <v>469</v>
      </c>
      <c r="K791" t="s">
        <v>470</v>
      </c>
      <c r="L791">
        <v>4512</v>
      </c>
      <c r="M791" t="s">
        <v>177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25">
      <c r="A792">
        <v>49</v>
      </c>
      <c r="B792" t="s">
        <v>467</v>
      </c>
      <c r="C792">
        <v>2019</v>
      </c>
      <c r="D792">
        <v>7</v>
      </c>
      <c r="E792" t="s">
        <v>202</v>
      </c>
      <c r="F792">
        <v>5</v>
      </c>
      <c r="G792" t="s">
        <v>184</v>
      </c>
      <c r="H792">
        <v>1</v>
      </c>
      <c r="I792" t="s">
        <v>496</v>
      </c>
      <c r="J792" t="s">
        <v>497</v>
      </c>
      <c r="K792" t="s">
        <v>498</v>
      </c>
      <c r="L792">
        <v>460</v>
      </c>
      <c r="M792" t="s">
        <v>185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25">
      <c r="A793">
        <v>49</v>
      </c>
      <c r="B793" t="s">
        <v>467</v>
      </c>
      <c r="C793">
        <v>2019</v>
      </c>
      <c r="D793">
        <v>7</v>
      </c>
      <c r="E793" t="s">
        <v>202</v>
      </c>
      <c r="F793">
        <v>10</v>
      </c>
      <c r="G793" t="s">
        <v>193</v>
      </c>
      <c r="H793">
        <v>628</v>
      </c>
      <c r="I793" t="s">
        <v>487</v>
      </c>
      <c r="J793" t="s">
        <v>488</v>
      </c>
      <c r="K793" t="s">
        <v>489</v>
      </c>
      <c r="L793">
        <v>207</v>
      </c>
      <c r="M793" t="s">
        <v>195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25">
      <c r="A794">
        <v>49</v>
      </c>
      <c r="B794" t="s">
        <v>467</v>
      </c>
      <c r="C794">
        <v>2019</v>
      </c>
      <c r="D794">
        <v>7</v>
      </c>
      <c r="E794" t="s">
        <v>202</v>
      </c>
      <c r="F794">
        <v>5</v>
      </c>
      <c r="G794" t="s">
        <v>184</v>
      </c>
      <c r="H794">
        <v>13</v>
      </c>
      <c r="I794" t="s">
        <v>479</v>
      </c>
      <c r="J794" t="s">
        <v>480</v>
      </c>
      <c r="K794" t="s">
        <v>481</v>
      </c>
      <c r="L794">
        <v>460</v>
      </c>
      <c r="M794" t="s">
        <v>185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25">
      <c r="A795">
        <v>49</v>
      </c>
      <c r="B795" t="s">
        <v>467</v>
      </c>
      <c r="C795">
        <v>2019</v>
      </c>
      <c r="D795">
        <v>7</v>
      </c>
      <c r="E795" t="s">
        <v>202</v>
      </c>
      <c r="F795">
        <v>1</v>
      </c>
      <c r="G795" t="s">
        <v>176</v>
      </c>
      <c r="H795">
        <v>34</v>
      </c>
      <c r="I795" t="s">
        <v>510</v>
      </c>
      <c r="J795" t="s">
        <v>505</v>
      </c>
      <c r="K795" t="s">
        <v>506</v>
      </c>
      <c r="L795">
        <v>200</v>
      </c>
      <c r="M795" t="s">
        <v>187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25">
      <c r="A796">
        <v>49</v>
      </c>
      <c r="B796" t="s">
        <v>467</v>
      </c>
      <c r="C796">
        <v>2019</v>
      </c>
      <c r="D796">
        <v>7</v>
      </c>
      <c r="E796" t="s">
        <v>202</v>
      </c>
      <c r="F796">
        <v>3</v>
      </c>
      <c r="G796" t="s">
        <v>179</v>
      </c>
      <c r="H796">
        <v>1</v>
      </c>
      <c r="I796" t="s">
        <v>496</v>
      </c>
      <c r="J796" t="s">
        <v>497</v>
      </c>
      <c r="K796" t="s">
        <v>498</v>
      </c>
      <c r="L796">
        <v>300</v>
      </c>
      <c r="M796" t="s">
        <v>180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25">
      <c r="A797">
        <v>49</v>
      </c>
      <c r="B797" t="s">
        <v>467</v>
      </c>
      <c r="C797">
        <v>2019</v>
      </c>
      <c r="D797">
        <v>7</v>
      </c>
      <c r="E797" t="s">
        <v>202</v>
      </c>
      <c r="F797">
        <v>1</v>
      </c>
      <c r="G797" t="s">
        <v>176</v>
      </c>
      <c r="H797">
        <v>903</v>
      </c>
      <c r="I797" t="s">
        <v>500</v>
      </c>
      <c r="J797" t="s">
        <v>497</v>
      </c>
      <c r="K797" t="s">
        <v>498</v>
      </c>
      <c r="L797">
        <v>4512</v>
      </c>
      <c r="M797" t="s">
        <v>177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25">
      <c r="A798">
        <v>49</v>
      </c>
      <c r="B798" t="s">
        <v>467</v>
      </c>
      <c r="C798">
        <v>2019</v>
      </c>
      <c r="D798">
        <v>7</v>
      </c>
      <c r="E798" t="s">
        <v>202</v>
      </c>
      <c r="F798">
        <v>5</v>
      </c>
      <c r="G798" t="s">
        <v>184</v>
      </c>
      <c r="H798">
        <v>710</v>
      </c>
      <c r="I798" t="s">
        <v>495</v>
      </c>
      <c r="J798" t="s">
        <v>485</v>
      </c>
      <c r="K798" t="s">
        <v>486</v>
      </c>
      <c r="L798">
        <v>4552</v>
      </c>
      <c r="M798" t="s">
        <v>200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25">
      <c r="A799">
        <v>49</v>
      </c>
      <c r="B799" t="s">
        <v>467</v>
      </c>
      <c r="C799">
        <v>2019</v>
      </c>
      <c r="D799">
        <v>7</v>
      </c>
      <c r="E799" t="s">
        <v>202</v>
      </c>
      <c r="F799">
        <v>3</v>
      </c>
      <c r="G799" t="s">
        <v>179</v>
      </c>
      <c r="H799">
        <v>705</v>
      </c>
      <c r="I799" t="s">
        <v>484</v>
      </c>
      <c r="J799" t="s">
        <v>485</v>
      </c>
      <c r="K799" t="s">
        <v>486</v>
      </c>
      <c r="L799">
        <v>300</v>
      </c>
      <c r="M799" t="s">
        <v>180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25">
      <c r="A800">
        <v>49</v>
      </c>
      <c r="B800" t="s">
        <v>467</v>
      </c>
      <c r="C800">
        <v>2019</v>
      </c>
      <c r="D800">
        <v>7</v>
      </c>
      <c r="E800" t="s">
        <v>202</v>
      </c>
      <c r="F800">
        <v>5</v>
      </c>
      <c r="G800" t="s">
        <v>184</v>
      </c>
      <c r="H800">
        <v>700</v>
      </c>
      <c r="I800" t="s">
        <v>494</v>
      </c>
      <c r="J800" t="s">
        <v>485</v>
      </c>
      <c r="K800" t="s">
        <v>486</v>
      </c>
      <c r="L800">
        <v>460</v>
      </c>
      <c r="M800" t="s">
        <v>185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25">
      <c r="A801">
        <v>49</v>
      </c>
      <c r="B801" t="s">
        <v>467</v>
      </c>
      <c r="C801">
        <v>2019</v>
      </c>
      <c r="D801">
        <v>7</v>
      </c>
      <c r="E801" t="s">
        <v>202</v>
      </c>
      <c r="F801">
        <v>6</v>
      </c>
      <c r="G801" t="s">
        <v>181</v>
      </c>
      <c r="H801">
        <v>629</v>
      </c>
      <c r="I801" t="s">
        <v>516</v>
      </c>
      <c r="J801" t="s">
        <v>477</v>
      </c>
      <c r="K801" t="s">
        <v>478</v>
      </c>
      <c r="L801">
        <v>700</v>
      </c>
      <c r="M801" t="s">
        <v>182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25">
      <c r="A802">
        <v>49</v>
      </c>
      <c r="B802" t="s">
        <v>467</v>
      </c>
      <c r="C802">
        <v>2019</v>
      </c>
      <c r="D802">
        <v>7</v>
      </c>
      <c r="E802" t="s">
        <v>202</v>
      </c>
      <c r="F802">
        <v>3</v>
      </c>
      <c r="G802" t="s">
        <v>179</v>
      </c>
      <c r="H802">
        <v>628</v>
      </c>
      <c r="I802" t="s">
        <v>487</v>
      </c>
      <c r="J802" t="s">
        <v>488</v>
      </c>
      <c r="K802" t="s">
        <v>489</v>
      </c>
      <c r="L802">
        <v>300</v>
      </c>
      <c r="M802" t="s">
        <v>180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25">
      <c r="A803">
        <v>49</v>
      </c>
      <c r="B803" t="s">
        <v>467</v>
      </c>
      <c r="C803">
        <v>2019</v>
      </c>
      <c r="D803">
        <v>7</v>
      </c>
      <c r="E803" t="s">
        <v>202</v>
      </c>
      <c r="F803">
        <v>6</v>
      </c>
      <c r="G803" t="s">
        <v>181</v>
      </c>
      <c r="H803">
        <v>616</v>
      </c>
      <c r="I803" t="s">
        <v>493</v>
      </c>
      <c r="J803" t="s">
        <v>488</v>
      </c>
      <c r="K803" t="s">
        <v>489</v>
      </c>
      <c r="L803">
        <v>4562</v>
      </c>
      <c r="M803" t="s">
        <v>188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25">
      <c r="A804">
        <v>49</v>
      </c>
      <c r="B804" t="s">
        <v>467</v>
      </c>
      <c r="C804">
        <v>2019</v>
      </c>
      <c r="D804">
        <v>7</v>
      </c>
      <c r="E804" t="s">
        <v>202</v>
      </c>
      <c r="F804">
        <v>3</v>
      </c>
      <c r="G804" t="s">
        <v>179</v>
      </c>
      <c r="H804">
        <v>13</v>
      </c>
      <c r="I804" t="s">
        <v>479</v>
      </c>
      <c r="J804" t="s">
        <v>480</v>
      </c>
      <c r="K804" t="s">
        <v>481</v>
      </c>
      <c r="L804">
        <v>300</v>
      </c>
      <c r="M804" t="s">
        <v>180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25">
      <c r="A805">
        <v>49</v>
      </c>
      <c r="B805" t="s">
        <v>467</v>
      </c>
      <c r="C805">
        <v>2019</v>
      </c>
      <c r="D805">
        <v>7</v>
      </c>
      <c r="E805" t="s">
        <v>202</v>
      </c>
      <c r="F805">
        <v>1</v>
      </c>
      <c r="G805" t="s">
        <v>176</v>
      </c>
      <c r="H805">
        <v>6</v>
      </c>
      <c r="I805" t="s">
        <v>468</v>
      </c>
      <c r="J805" t="s">
        <v>469</v>
      </c>
      <c r="K805" t="s">
        <v>470</v>
      </c>
      <c r="L805">
        <v>200</v>
      </c>
      <c r="M805" t="s">
        <v>187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25">
      <c r="A806">
        <v>49</v>
      </c>
      <c r="B806" t="s">
        <v>467</v>
      </c>
      <c r="C806">
        <v>2019</v>
      </c>
      <c r="D806">
        <v>7</v>
      </c>
      <c r="E806" t="s">
        <v>202</v>
      </c>
      <c r="F806">
        <v>10</v>
      </c>
      <c r="G806" t="s">
        <v>193</v>
      </c>
      <c r="H806">
        <v>6</v>
      </c>
      <c r="I806" t="s">
        <v>468</v>
      </c>
      <c r="J806" t="s">
        <v>469</v>
      </c>
      <c r="K806" t="s">
        <v>470</v>
      </c>
      <c r="L806">
        <v>207</v>
      </c>
      <c r="M806" t="s">
        <v>195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25">
      <c r="A807">
        <v>49</v>
      </c>
      <c r="B807" t="s">
        <v>467</v>
      </c>
      <c r="C807">
        <v>2019</v>
      </c>
      <c r="D807">
        <v>7</v>
      </c>
      <c r="E807" t="s">
        <v>202</v>
      </c>
      <c r="F807">
        <v>10</v>
      </c>
      <c r="G807" t="s">
        <v>193</v>
      </c>
      <c r="H807">
        <v>905</v>
      </c>
      <c r="I807" t="s">
        <v>501</v>
      </c>
      <c r="J807" t="s">
        <v>469</v>
      </c>
      <c r="K807" t="s">
        <v>470</v>
      </c>
      <c r="L807">
        <v>4513</v>
      </c>
      <c r="M807" t="s">
        <v>194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25">
      <c r="A808">
        <v>49</v>
      </c>
      <c r="B808" t="s">
        <v>467</v>
      </c>
      <c r="C808">
        <v>2019</v>
      </c>
      <c r="D808">
        <v>7</v>
      </c>
      <c r="E808" t="s">
        <v>202</v>
      </c>
      <c r="F808">
        <v>10</v>
      </c>
      <c r="G808" t="s">
        <v>193</v>
      </c>
      <c r="H808">
        <v>1</v>
      </c>
      <c r="I808" t="s">
        <v>496</v>
      </c>
      <c r="J808" t="s">
        <v>497</v>
      </c>
      <c r="K808" t="s">
        <v>498</v>
      </c>
      <c r="L808">
        <v>207</v>
      </c>
      <c r="M808" t="s">
        <v>195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25">
      <c r="A809">
        <v>49</v>
      </c>
      <c r="B809" t="s">
        <v>467</v>
      </c>
      <c r="C809">
        <v>2019</v>
      </c>
      <c r="D809">
        <v>7</v>
      </c>
      <c r="E809" t="s">
        <v>202</v>
      </c>
      <c r="F809">
        <v>5</v>
      </c>
      <c r="G809" t="s">
        <v>184</v>
      </c>
      <c r="H809">
        <v>944</v>
      </c>
      <c r="I809" t="s">
        <v>518</v>
      </c>
      <c r="J809" t="s">
        <v>519</v>
      </c>
      <c r="K809" t="s">
        <v>520</v>
      </c>
      <c r="L809">
        <v>4552</v>
      </c>
      <c r="M809" t="s">
        <v>200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25">
      <c r="A810">
        <v>49</v>
      </c>
      <c r="B810" t="s">
        <v>467</v>
      </c>
      <c r="C810">
        <v>2019</v>
      </c>
      <c r="D810">
        <v>7</v>
      </c>
      <c r="E810" t="s">
        <v>202</v>
      </c>
      <c r="F810">
        <v>6</v>
      </c>
      <c r="G810" t="s">
        <v>181</v>
      </c>
      <c r="H810">
        <v>626</v>
      </c>
      <c r="I810" t="s">
        <v>503</v>
      </c>
      <c r="J810" t="s">
        <v>126</v>
      </c>
      <c r="K810" t="s">
        <v>189</v>
      </c>
      <c r="L810">
        <v>700</v>
      </c>
      <c r="M810" t="s">
        <v>182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25">
      <c r="A811">
        <v>49</v>
      </c>
      <c r="B811" t="s">
        <v>467</v>
      </c>
      <c r="C811">
        <v>2019</v>
      </c>
      <c r="D811">
        <v>7</v>
      </c>
      <c r="E811" t="s">
        <v>202</v>
      </c>
      <c r="F811">
        <v>3</v>
      </c>
      <c r="G811" t="s">
        <v>179</v>
      </c>
      <c r="H811">
        <v>34</v>
      </c>
      <c r="I811" t="s">
        <v>510</v>
      </c>
      <c r="J811" t="s">
        <v>505</v>
      </c>
      <c r="K811" t="s">
        <v>506</v>
      </c>
      <c r="L811">
        <v>300</v>
      </c>
      <c r="M811" t="s">
        <v>180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25">
      <c r="A812">
        <v>49</v>
      </c>
      <c r="B812" t="s">
        <v>467</v>
      </c>
      <c r="C812">
        <v>2019</v>
      </c>
      <c r="D812">
        <v>7</v>
      </c>
      <c r="E812" t="s">
        <v>202</v>
      </c>
      <c r="F812">
        <v>6</v>
      </c>
      <c r="G812" t="s">
        <v>181</v>
      </c>
      <c r="H812">
        <v>951</v>
      </c>
      <c r="I812" t="s">
        <v>504</v>
      </c>
      <c r="J812" t="s">
        <v>505</v>
      </c>
      <c r="K812" t="s">
        <v>506</v>
      </c>
      <c r="L812">
        <v>4562</v>
      </c>
      <c r="M812" t="s">
        <v>188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25">
      <c r="A813">
        <v>49</v>
      </c>
      <c r="B813" t="s">
        <v>467</v>
      </c>
      <c r="C813">
        <v>2019</v>
      </c>
      <c r="D813">
        <v>7</v>
      </c>
      <c r="E813" t="s">
        <v>202</v>
      </c>
      <c r="F813">
        <v>3</v>
      </c>
      <c r="G813" t="s">
        <v>179</v>
      </c>
      <c r="H813">
        <v>903</v>
      </c>
      <c r="I813" t="s">
        <v>500</v>
      </c>
      <c r="J813" t="s">
        <v>497</v>
      </c>
      <c r="K813" t="s">
        <v>498</v>
      </c>
      <c r="L813">
        <v>4532</v>
      </c>
      <c r="M813" t="s">
        <v>186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25">
      <c r="A814">
        <v>49</v>
      </c>
      <c r="B814" t="s">
        <v>467</v>
      </c>
      <c r="C814">
        <v>2019</v>
      </c>
      <c r="D814">
        <v>7</v>
      </c>
      <c r="E814" t="s">
        <v>202</v>
      </c>
      <c r="F814">
        <v>3</v>
      </c>
      <c r="G814" t="s">
        <v>179</v>
      </c>
      <c r="H814">
        <v>711</v>
      </c>
      <c r="I814" t="s">
        <v>499</v>
      </c>
      <c r="J814" t="s">
        <v>485</v>
      </c>
      <c r="K814" t="s">
        <v>486</v>
      </c>
      <c r="L814">
        <v>4532</v>
      </c>
      <c r="M814" t="s">
        <v>186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25">
      <c r="A815">
        <v>49</v>
      </c>
      <c r="B815" t="s">
        <v>467</v>
      </c>
      <c r="C815">
        <v>2019</v>
      </c>
      <c r="D815">
        <v>7</v>
      </c>
      <c r="E815" t="s">
        <v>202</v>
      </c>
      <c r="F815">
        <v>6</v>
      </c>
      <c r="G815" t="s">
        <v>181</v>
      </c>
      <c r="H815">
        <v>630</v>
      </c>
      <c r="I815" t="s">
        <v>502</v>
      </c>
      <c r="J815" t="s">
        <v>201</v>
      </c>
      <c r="K815" t="s">
        <v>189</v>
      </c>
      <c r="L815">
        <v>700</v>
      </c>
      <c r="M815" t="s">
        <v>182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25">
      <c r="A816">
        <v>49</v>
      </c>
      <c r="B816" t="s">
        <v>467</v>
      </c>
      <c r="C816">
        <v>2019</v>
      </c>
      <c r="D816">
        <v>7</v>
      </c>
      <c r="E816" t="s">
        <v>202</v>
      </c>
      <c r="F816">
        <v>5</v>
      </c>
      <c r="G816" t="s">
        <v>184</v>
      </c>
      <c r="H816">
        <v>616</v>
      </c>
      <c r="I816" t="s">
        <v>493</v>
      </c>
      <c r="J816" t="s">
        <v>488</v>
      </c>
      <c r="K816" t="s">
        <v>489</v>
      </c>
      <c r="L816">
        <v>4552</v>
      </c>
      <c r="M816" t="s">
        <v>200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25">
      <c r="A817">
        <v>49</v>
      </c>
      <c r="B817" t="s">
        <v>467</v>
      </c>
      <c r="C817">
        <v>2019</v>
      </c>
      <c r="D817">
        <v>7</v>
      </c>
      <c r="E817" t="s">
        <v>202</v>
      </c>
      <c r="F817">
        <v>5</v>
      </c>
      <c r="G817" t="s">
        <v>184</v>
      </c>
      <c r="H817">
        <v>443</v>
      </c>
      <c r="I817" t="s">
        <v>541</v>
      </c>
      <c r="J817">
        <v>2121</v>
      </c>
      <c r="K817" t="s">
        <v>189</v>
      </c>
      <c r="L817">
        <v>1670</v>
      </c>
      <c r="M817" t="s">
        <v>538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25">
      <c r="A818">
        <v>49</v>
      </c>
      <c r="B818" t="s">
        <v>467</v>
      </c>
      <c r="C818">
        <v>2019</v>
      </c>
      <c r="D818">
        <v>7</v>
      </c>
      <c r="E818" t="s">
        <v>202</v>
      </c>
      <c r="F818">
        <v>3</v>
      </c>
      <c r="G818" t="s">
        <v>179</v>
      </c>
      <c r="H818">
        <v>440</v>
      </c>
      <c r="I818" t="s">
        <v>569</v>
      </c>
      <c r="J818" t="s">
        <v>570</v>
      </c>
      <c r="K818" t="s">
        <v>189</v>
      </c>
      <c r="L818">
        <v>1672</v>
      </c>
      <c r="M818" t="s">
        <v>571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25">
      <c r="A819">
        <v>49</v>
      </c>
      <c r="B819" t="s">
        <v>467</v>
      </c>
      <c r="C819">
        <v>2019</v>
      </c>
      <c r="D819">
        <v>7</v>
      </c>
      <c r="E819" t="s">
        <v>202</v>
      </c>
      <c r="F819">
        <v>5</v>
      </c>
      <c r="G819" t="s">
        <v>184</v>
      </c>
      <c r="H819">
        <v>410</v>
      </c>
      <c r="I819" t="s">
        <v>560</v>
      </c>
      <c r="J819">
        <v>3321</v>
      </c>
      <c r="K819" t="s">
        <v>189</v>
      </c>
      <c r="L819">
        <v>1670</v>
      </c>
      <c r="M819" t="s">
        <v>538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25">
      <c r="A820">
        <v>49</v>
      </c>
      <c r="B820" t="s">
        <v>467</v>
      </c>
      <c r="C820">
        <v>2019</v>
      </c>
      <c r="D820">
        <v>7</v>
      </c>
      <c r="E820" t="s">
        <v>202</v>
      </c>
      <c r="F820">
        <v>5</v>
      </c>
      <c r="G820" t="s">
        <v>184</v>
      </c>
      <c r="H820">
        <v>422</v>
      </c>
      <c r="I820" t="s">
        <v>547</v>
      </c>
      <c r="J820">
        <v>2421</v>
      </c>
      <c r="K820" t="s">
        <v>189</v>
      </c>
      <c r="L820">
        <v>1671</v>
      </c>
      <c r="M820" t="s">
        <v>531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25">
      <c r="A821">
        <v>49</v>
      </c>
      <c r="B821" t="s">
        <v>467</v>
      </c>
      <c r="C821">
        <v>2019</v>
      </c>
      <c r="D821">
        <v>7</v>
      </c>
      <c r="E821" t="s">
        <v>202</v>
      </c>
      <c r="F821">
        <v>1</v>
      </c>
      <c r="G821" t="s">
        <v>176</v>
      </c>
      <c r="H821">
        <v>401</v>
      </c>
      <c r="I821" t="s">
        <v>572</v>
      </c>
      <c r="J821">
        <v>1012</v>
      </c>
      <c r="K821" t="s">
        <v>189</v>
      </c>
      <c r="L821">
        <v>200</v>
      </c>
      <c r="M821" t="s">
        <v>187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25">
      <c r="A822">
        <v>49</v>
      </c>
      <c r="B822" t="s">
        <v>467</v>
      </c>
      <c r="C822">
        <v>2019</v>
      </c>
      <c r="D822">
        <v>7</v>
      </c>
      <c r="E822" t="s">
        <v>202</v>
      </c>
      <c r="F822">
        <v>3</v>
      </c>
      <c r="G822" t="s">
        <v>179</v>
      </c>
      <c r="H822">
        <v>444</v>
      </c>
      <c r="I822" t="s">
        <v>542</v>
      </c>
      <c r="J822">
        <v>2131</v>
      </c>
      <c r="K822" t="s">
        <v>189</v>
      </c>
      <c r="L822">
        <v>300</v>
      </c>
      <c r="M822" t="s">
        <v>180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25">
      <c r="A823">
        <v>49</v>
      </c>
      <c r="B823" t="s">
        <v>467</v>
      </c>
      <c r="C823">
        <v>2019</v>
      </c>
      <c r="D823">
        <v>7</v>
      </c>
      <c r="E823" t="s">
        <v>202</v>
      </c>
      <c r="F823">
        <v>5</v>
      </c>
      <c r="G823" t="s">
        <v>184</v>
      </c>
      <c r="H823">
        <v>414</v>
      </c>
      <c r="I823" t="s">
        <v>552</v>
      </c>
      <c r="J823">
        <v>3421</v>
      </c>
      <c r="K823" t="s">
        <v>189</v>
      </c>
      <c r="L823">
        <v>1670</v>
      </c>
      <c r="M823" t="s">
        <v>538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25">
      <c r="A824">
        <v>49</v>
      </c>
      <c r="B824" t="s">
        <v>467</v>
      </c>
      <c r="C824">
        <v>2019</v>
      </c>
      <c r="D824">
        <v>7</v>
      </c>
      <c r="E824" t="s">
        <v>202</v>
      </c>
      <c r="F824">
        <v>5</v>
      </c>
      <c r="G824" t="s">
        <v>184</v>
      </c>
      <c r="H824">
        <v>418</v>
      </c>
      <c r="I824" t="s">
        <v>575</v>
      </c>
      <c r="J824">
        <v>2321</v>
      </c>
      <c r="K824" t="s">
        <v>189</v>
      </c>
      <c r="L824">
        <v>1671</v>
      </c>
      <c r="M824" t="s">
        <v>531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25">
      <c r="A825">
        <v>49</v>
      </c>
      <c r="B825" t="s">
        <v>467</v>
      </c>
      <c r="C825">
        <v>2019</v>
      </c>
      <c r="D825">
        <v>7</v>
      </c>
      <c r="E825" t="s">
        <v>202</v>
      </c>
      <c r="F825">
        <v>3</v>
      </c>
      <c r="G825" t="s">
        <v>179</v>
      </c>
      <c r="H825">
        <v>423</v>
      </c>
      <c r="I825" t="s">
        <v>529</v>
      </c>
      <c r="J825" t="s">
        <v>530</v>
      </c>
      <c r="K825" t="s">
        <v>189</v>
      </c>
      <c r="L825">
        <v>1671</v>
      </c>
      <c r="M825" t="s">
        <v>531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25">
      <c r="A826">
        <v>49</v>
      </c>
      <c r="B826" t="s">
        <v>467</v>
      </c>
      <c r="C826">
        <v>2019</v>
      </c>
      <c r="D826">
        <v>7</v>
      </c>
      <c r="E826" t="s">
        <v>202</v>
      </c>
      <c r="F826">
        <v>3</v>
      </c>
      <c r="G826" t="s">
        <v>179</v>
      </c>
      <c r="H826">
        <v>425</v>
      </c>
      <c r="I826" t="s">
        <v>526</v>
      </c>
      <c r="J826" t="s">
        <v>527</v>
      </c>
      <c r="K826" t="s">
        <v>189</v>
      </c>
      <c r="L826">
        <v>1675</v>
      </c>
      <c r="M826" t="s">
        <v>528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25">
      <c r="A827">
        <v>49</v>
      </c>
      <c r="B827" t="s">
        <v>467</v>
      </c>
      <c r="C827">
        <v>2019</v>
      </c>
      <c r="D827">
        <v>7</v>
      </c>
      <c r="E827" t="s">
        <v>202</v>
      </c>
      <c r="F827">
        <v>3</v>
      </c>
      <c r="G827" t="s">
        <v>179</v>
      </c>
      <c r="H827">
        <v>431</v>
      </c>
      <c r="I827" t="s">
        <v>561</v>
      </c>
      <c r="J827" t="s">
        <v>562</v>
      </c>
      <c r="K827" t="s">
        <v>189</v>
      </c>
      <c r="L827">
        <v>1673</v>
      </c>
      <c r="M827" t="s">
        <v>563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25">
      <c r="A828">
        <v>49</v>
      </c>
      <c r="B828" t="s">
        <v>467</v>
      </c>
      <c r="C828">
        <v>2019</v>
      </c>
      <c r="D828">
        <v>7</v>
      </c>
      <c r="E828" t="s">
        <v>202</v>
      </c>
      <c r="F828">
        <v>3</v>
      </c>
      <c r="G828" t="s">
        <v>179</v>
      </c>
      <c r="H828">
        <v>406</v>
      </c>
      <c r="I828" t="s">
        <v>550</v>
      </c>
      <c r="J828">
        <v>2221</v>
      </c>
      <c r="K828" t="s">
        <v>189</v>
      </c>
      <c r="L828">
        <v>1670</v>
      </c>
      <c r="M828" t="s">
        <v>538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25">
      <c r="A829">
        <v>49</v>
      </c>
      <c r="B829" t="s">
        <v>467</v>
      </c>
      <c r="C829">
        <v>2019</v>
      </c>
      <c r="D829">
        <v>7</v>
      </c>
      <c r="E829" t="s">
        <v>202</v>
      </c>
      <c r="F829">
        <v>3</v>
      </c>
      <c r="G829" t="s">
        <v>179</v>
      </c>
      <c r="H829">
        <v>404</v>
      </c>
      <c r="I829" t="s">
        <v>553</v>
      </c>
      <c r="J829">
        <v>2107</v>
      </c>
      <c r="K829" t="s">
        <v>189</v>
      </c>
      <c r="L829">
        <v>300</v>
      </c>
      <c r="M829" t="s">
        <v>180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25">
      <c r="A830">
        <v>49</v>
      </c>
      <c r="B830" t="s">
        <v>467</v>
      </c>
      <c r="C830">
        <v>2019</v>
      </c>
      <c r="D830">
        <v>7</v>
      </c>
      <c r="E830" t="s">
        <v>202</v>
      </c>
      <c r="F830">
        <v>5</v>
      </c>
      <c r="G830" t="s">
        <v>184</v>
      </c>
      <c r="H830">
        <v>404</v>
      </c>
      <c r="I830" t="s">
        <v>553</v>
      </c>
      <c r="J830">
        <v>2107</v>
      </c>
      <c r="K830" t="s">
        <v>189</v>
      </c>
      <c r="L830">
        <v>400</v>
      </c>
      <c r="M830" t="s">
        <v>184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25">
      <c r="A831">
        <v>49</v>
      </c>
      <c r="B831" t="s">
        <v>467</v>
      </c>
      <c r="C831">
        <v>2019</v>
      </c>
      <c r="D831">
        <v>7</v>
      </c>
      <c r="E831" t="s">
        <v>202</v>
      </c>
      <c r="F831">
        <v>3</v>
      </c>
      <c r="G831" t="s">
        <v>179</v>
      </c>
      <c r="H831">
        <v>442</v>
      </c>
      <c r="I831" t="s">
        <v>578</v>
      </c>
      <c r="J831" t="s">
        <v>579</v>
      </c>
      <c r="K831" t="s">
        <v>189</v>
      </c>
      <c r="L831">
        <v>1672</v>
      </c>
      <c r="M831" t="s">
        <v>571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25">
      <c r="A832">
        <v>49</v>
      </c>
      <c r="B832" t="s">
        <v>467</v>
      </c>
      <c r="C832">
        <v>2019</v>
      </c>
      <c r="D832">
        <v>7</v>
      </c>
      <c r="E832" t="s">
        <v>202</v>
      </c>
      <c r="F832">
        <v>3</v>
      </c>
      <c r="G832" t="s">
        <v>179</v>
      </c>
      <c r="H832">
        <v>418</v>
      </c>
      <c r="I832" t="s">
        <v>575</v>
      </c>
      <c r="J832">
        <v>2321</v>
      </c>
      <c r="K832" t="s">
        <v>189</v>
      </c>
      <c r="L832">
        <v>1671</v>
      </c>
      <c r="M832" t="s">
        <v>531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25">
      <c r="A833">
        <v>49</v>
      </c>
      <c r="B833" t="s">
        <v>467</v>
      </c>
      <c r="C833">
        <v>2019</v>
      </c>
      <c r="D833">
        <v>7</v>
      </c>
      <c r="E833" t="s">
        <v>202</v>
      </c>
      <c r="F833">
        <v>3</v>
      </c>
      <c r="G833" t="s">
        <v>179</v>
      </c>
      <c r="H833">
        <v>422</v>
      </c>
      <c r="I833" t="s">
        <v>547</v>
      </c>
      <c r="J833">
        <v>2421</v>
      </c>
      <c r="K833" t="s">
        <v>189</v>
      </c>
      <c r="L833">
        <v>1671</v>
      </c>
      <c r="M833" t="s">
        <v>531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25">
      <c r="A834">
        <v>49</v>
      </c>
      <c r="B834" t="s">
        <v>467</v>
      </c>
      <c r="C834">
        <v>2019</v>
      </c>
      <c r="D834">
        <v>7</v>
      </c>
      <c r="E834" t="s">
        <v>202</v>
      </c>
      <c r="F834">
        <v>1</v>
      </c>
      <c r="G834" t="s">
        <v>176</v>
      </c>
      <c r="H834">
        <v>403</v>
      </c>
      <c r="I834" t="s">
        <v>559</v>
      </c>
      <c r="J834">
        <v>1101</v>
      </c>
      <c r="K834" t="s">
        <v>189</v>
      </c>
      <c r="L834">
        <v>200</v>
      </c>
      <c r="M834" t="s">
        <v>187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25">
      <c r="A835">
        <v>49</v>
      </c>
      <c r="B835" t="s">
        <v>467</v>
      </c>
      <c r="C835">
        <v>2019</v>
      </c>
      <c r="D835">
        <v>7</v>
      </c>
      <c r="E835" t="s">
        <v>202</v>
      </c>
      <c r="F835">
        <v>3</v>
      </c>
      <c r="G835" t="s">
        <v>179</v>
      </c>
      <c r="H835">
        <v>408</v>
      </c>
      <c r="I835" t="s">
        <v>525</v>
      </c>
      <c r="J835">
        <v>2231</v>
      </c>
      <c r="K835" t="s">
        <v>189</v>
      </c>
      <c r="L835">
        <v>300</v>
      </c>
      <c r="M835" t="s">
        <v>180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25">
      <c r="A836">
        <v>49</v>
      </c>
      <c r="B836" t="s">
        <v>467</v>
      </c>
      <c r="C836">
        <v>2019</v>
      </c>
      <c r="D836">
        <v>7</v>
      </c>
      <c r="E836" t="s">
        <v>202</v>
      </c>
      <c r="F836">
        <v>3</v>
      </c>
      <c r="G836" t="s">
        <v>179</v>
      </c>
      <c r="H836">
        <v>446</v>
      </c>
      <c r="I836" t="s">
        <v>568</v>
      </c>
      <c r="J836">
        <v>8011</v>
      </c>
      <c r="K836" t="s">
        <v>189</v>
      </c>
      <c r="L836">
        <v>300</v>
      </c>
      <c r="M836" t="s">
        <v>180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25">
      <c r="A837">
        <v>49</v>
      </c>
      <c r="B837" t="s">
        <v>467</v>
      </c>
      <c r="C837">
        <v>2019</v>
      </c>
      <c r="D837">
        <v>7</v>
      </c>
      <c r="E837" t="s">
        <v>202</v>
      </c>
      <c r="F837">
        <v>3</v>
      </c>
      <c r="G837" t="s">
        <v>179</v>
      </c>
      <c r="H837">
        <v>410</v>
      </c>
      <c r="I837" t="s">
        <v>560</v>
      </c>
      <c r="J837">
        <v>3321</v>
      </c>
      <c r="K837" t="s">
        <v>189</v>
      </c>
      <c r="L837">
        <v>1670</v>
      </c>
      <c r="M837" t="s">
        <v>538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25">
      <c r="A838">
        <v>49</v>
      </c>
      <c r="B838" t="s">
        <v>467</v>
      </c>
      <c r="C838">
        <v>2019</v>
      </c>
      <c r="D838">
        <v>7</v>
      </c>
      <c r="E838" t="s">
        <v>202</v>
      </c>
      <c r="F838">
        <v>10</v>
      </c>
      <c r="G838" t="s">
        <v>193</v>
      </c>
      <c r="H838">
        <v>402</v>
      </c>
      <c r="I838" t="s">
        <v>533</v>
      </c>
      <c r="J838">
        <v>1301</v>
      </c>
      <c r="K838" t="s">
        <v>189</v>
      </c>
      <c r="L838">
        <v>207</v>
      </c>
      <c r="M838" t="s">
        <v>195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25">
      <c r="A839">
        <v>49</v>
      </c>
      <c r="B839" t="s">
        <v>467</v>
      </c>
      <c r="C839">
        <v>2019</v>
      </c>
      <c r="D839">
        <v>7</v>
      </c>
      <c r="E839" t="s">
        <v>202</v>
      </c>
      <c r="F839">
        <v>3</v>
      </c>
      <c r="G839" t="s">
        <v>179</v>
      </c>
      <c r="H839">
        <v>430</v>
      </c>
      <c r="I839" t="s">
        <v>539</v>
      </c>
      <c r="J839" t="s">
        <v>540</v>
      </c>
      <c r="K839" t="s">
        <v>189</v>
      </c>
      <c r="L839">
        <v>300</v>
      </c>
      <c r="M839" t="s">
        <v>180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25">
      <c r="A840">
        <v>49</v>
      </c>
      <c r="B840" t="s">
        <v>467</v>
      </c>
      <c r="C840">
        <v>2019</v>
      </c>
      <c r="D840">
        <v>7</v>
      </c>
      <c r="E840" t="s">
        <v>202</v>
      </c>
      <c r="F840">
        <v>10</v>
      </c>
      <c r="G840" t="s">
        <v>193</v>
      </c>
      <c r="H840">
        <v>404</v>
      </c>
      <c r="I840" t="s">
        <v>553</v>
      </c>
      <c r="J840">
        <v>0</v>
      </c>
      <c r="K840" t="s">
        <v>189</v>
      </c>
      <c r="L840">
        <v>0</v>
      </c>
      <c r="M840" t="s">
        <v>189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25">
      <c r="A841">
        <v>49</v>
      </c>
      <c r="B841" t="s">
        <v>467</v>
      </c>
      <c r="C841">
        <v>2019</v>
      </c>
      <c r="D841">
        <v>7</v>
      </c>
      <c r="E841" t="s">
        <v>202</v>
      </c>
      <c r="F841">
        <v>3</v>
      </c>
      <c r="G841" t="s">
        <v>179</v>
      </c>
      <c r="H841">
        <v>432</v>
      </c>
      <c r="I841" t="s">
        <v>554</v>
      </c>
      <c r="J841" t="s">
        <v>555</v>
      </c>
      <c r="K841" t="s">
        <v>189</v>
      </c>
      <c r="L841">
        <v>1674</v>
      </c>
      <c r="M841" t="s">
        <v>556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25">
      <c r="A842">
        <v>49</v>
      </c>
      <c r="B842" t="s">
        <v>467</v>
      </c>
      <c r="C842">
        <v>2019</v>
      </c>
      <c r="D842">
        <v>7</v>
      </c>
      <c r="E842" t="s">
        <v>202</v>
      </c>
      <c r="F842">
        <v>5</v>
      </c>
      <c r="G842" t="s">
        <v>184</v>
      </c>
      <c r="H842">
        <v>406</v>
      </c>
      <c r="I842" t="s">
        <v>550</v>
      </c>
      <c r="J842">
        <v>2221</v>
      </c>
      <c r="K842" t="s">
        <v>189</v>
      </c>
      <c r="L842">
        <v>1670</v>
      </c>
      <c r="M842" t="s">
        <v>538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25">
      <c r="A843">
        <v>49</v>
      </c>
      <c r="B843" t="s">
        <v>467</v>
      </c>
      <c r="C843">
        <v>2019</v>
      </c>
      <c r="D843">
        <v>7</v>
      </c>
      <c r="E843" t="s">
        <v>202</v>
      </c>
      <c r="F843">
        <v>3</v>
      </c>
      <c r="G843" t="s">
        <v>179</v>
      </c>
      <c r="H843">
        <v>405</v>
      </c>
      <c r="I843" t="s">
        <v>551</v>
      </c>
      <c r="J843">
        <v>2237</v>
      </c>
      <c r="K843" t="s">
        <v>189</v>
      </c>
      <c r="L843">
        <v>300</v>
      </c>
      <c r="M843" t="s">
        <v>180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25">
      <c r="A844">
        <v>49</v>
      </c>
      <c r="B844" t="s">
        <v>467</v>
      </c>
      <c r="C844">
        <v>2019</v>
      </c>
      <c r="D844">
        <v>7</v>
      </c>
      <c r="E844" t="s">
        <v>202</v>
      </c>
      <c r="F844">
        <v>3</v>
      </c>
      <c r="G844" t="s">
        <v>179</v>
      </c>
      <c r="H844">
        <v>412</v>
      </c>
      <c r="I844" t="s">
        <v>580</v>
      </c>
      <c r="J844">
        <v>3331</v>
      </c>
      <c r="K844" t="s">
        <v>189</v>
      </c>
      <c r="L844">
        <v>300</v>
      </c>
      <c r="M844" t="s">
        <v>180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25">
      <c r="A845">
        <v>49</v>
      </c>
      <c r="B845" t="s">
        <v>467</v>
      </c>
      <c r="C845">
        <v>2019</v>
      </c>
      <c r="D845">
        <v>7</v>
      </c>
      <c r="E845" t="s">
        <v>202</v>
      </c>
      <c r="F845">
        <v>3</v>
      </c>
      <c r="G845" t="s">
        <v>179</v>
      </c>
      <c r="H845">
        <v>417</v>
      </c>
      <c r="I845" t="s">
        <v>546</v>
      </c>
      <c r="J845">
        <v>2367</v>
      </c>
      <c r="K845" t="s">
        <v>189</v>
      </c>
      <c r="L845">
        <v>300</v>
      </c>
      <c r="M845" t="s">
        <v>180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25">
      <c r="A846">
        <v>49</v>
      </c>
      <c r="B846" t="s">
        <v>467</v>
      </c>
      <c r="C846">
        <v>2019</v>
      </c>
      <c r="D846">
        <v>7</v>
      </c>
      <c r="E846" t="s">
        <v>202</v>
      </c>
      <c r="F846">
        <v>5</v>
      </c>
      <c r="G846" t="s">
        <v>184</v>
      </c>
      <c r="H846">
        <v>423</v>
      </c>
      <c r="I846" t="s">
        <v>529</v>
      </c>
      <c r="J846" t="s">
        <v>530</v>
      </c>
      <c r="K846" t="s">
        <v>189</v>
      </c>
      <c r="L846">
        <v>1671</v>
      </c>
      <c r="M846" t="s">
        <v>531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25">
      <c r="A847">
        <v>49</v>
      </c>
      <c r="B847" t="s">
        <v>467</v>
      </c>
      <c r="C847">
        <v>2019</v>
      </c>
      <c r="D847">
        <v>7</v>
      </c>
      <c r="E847" t="s">
        <v>202</v>
      </c>
      <c r="F847">
        <v>3</v>
      </c>
      <c r="G847" t="s">
        <v>179</v>
      </c>
      <c r="H847">
        <v>421</v>
      </c>
      <c r="I847" t="s">
        <v>532</v>
      </c>
      <c r="J847">
        <v>2496</v>
      </c>
      <c r="K847" t="s">
        <v>189</v>
      </c>
      <c r="L847">
        <v>300</v>
      </c>
      <c r="M847" t="s">
        <v>180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25">
      <c r="A848">
        <v>49</v>
      </c>
      <c r="B848" t="s">
        <v>467</v>
      </c>
      <c r="C848">
        <v>2019</v>
      </c>
      <c r="D848">
        <v>7</v>
      </c>
      <c r="E848" t="s">
        <v>202</v>
      </c>
      <c r="F848">
        <v>10</v>
      </c>
      <c r="G848" t="s">
        <v>193</v>
      </c>
      <c r="H848">
        <v>400</v>
      </c>
      <c r="I848" t="s">
        <v>557</v>
      </c>
      <c r="J848">
        <v>1247</v>
      </c>
      <c r="K848" t="s">
        <v>189</v>
      </c>
      <c r="L848">
        <v>207</v>
      </c>
      <c r="M848" t="s">
        <v>195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25">
      <c r="A849">
        <v>49</v>
      </c>
      <c r="B849" t="s">
        <v>467</v>
      </c>
      <c r="C849">
        <v>2019</v>
      </c>
      <c r="D849">
        <v>7</v>
      </c>
      <c r="E849" t="s">
        <v>202</v>
      </c>
      <c r="F849">
        <v>5</v>
      </c>
      <c r="G849" t="s">
        <v>184</v>
      </c>
      <c r="H849">
        <v>407</v>
      </c>
      <c r="I849" t="s">
        <v>543</v>
      </c>
      <c r="J849" t="s">
        <v>544</v>
      </c>
      <c r="K849" t="s">
        <v>189</v>
      </c>
      <c r="L849">
        <v>1670</v>
      </c>
      <c r="M849" t="s">
        <v>538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25">
      <c r="A850">
        <v>49</v>
      </c>
      <c r="B850" t="s">
        <v>467</v>
      </c>
      <c r="C850">
        <v>2019</v>
      </c>
      <c r="D850">
        <v>7</v>
      </c>
      <c r="E850" t="s">
        <v>202</v>
      </c>
      <c r="F850">
        <v>5</v>
      </c>
      <c r="G850" t="s">
        <v>184</v>
      </c>
      <c r="H850">
        <v>412</v>
      </c>
      <c r="I850" t="s">
        <v>580</v>
      </c>
      <c r="J850">
        <v>3331</v>
      </c>
      <c r="K850" t="s">
        <v>189</v>
      </c>
      <c r="L850">
        <v>400</v>
      </c>
      <c r="M850" t="s">
        <v>184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25">
      <c r="A851">
        <v>49</v>
      </c>
      <c r="B851" t="s">
        <v>467</v>
      </c>
      <c r="C851">
        <v>2019</v>
      </c>
      <c r="D851">
        <v>7</v>
      </c>
      <c r="E851" t="s">
        <v>202</v>
      </c>
      <c r="F851">
        <v>3</v>
      </c>
      <c r="G851" t="s">
        <v>179</v>
      </c>
      <c r="H851">
        <v>414</v>
      </c>
      <c r="I851" t="s">
        <v>552</v>
      </c>
      <c r="J851">
        <v>3421</v>
      </c>
      <c r="K851" t="s">
        <v>189</v>
      </c>
      <c r="L851">
        <v>1670</v>
      </c>
      <c r="M851" t="s">
        <v>538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25">
      <c r="A852">
        <v>49</v>
      </c>
      <c r="B852" t="s">
        <v>467</v>
      </c>
      <c r="C852">
        <v>2019</v>
      </c>
      <c r="D852">
        <v>7</v>
      </c>
      <c r="E852" t="s">
        <v>202</v>
      </c>
      <c r="F852">
        <v>5</v>
      </c>
      <c r="G852" t="s">
        <v>184</v>
      </c>
      <c r="H852">
        <v>419</v>
      </c>
      <c r="I852" t="s">
        <v>566</v>
      </c>
      <c r="J852" t="s">
        <v>567</v>
      </c>
      <c r="K852" t="s">
        <v>189</v>
      </c>
      <c r="L852">
        <v>1671</v>
      </c>
      <c r="M852" t="s">
        <v>531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25">
      <c r="A853">
        <v>49</v>
      </c>
      <c r="B853" t="s">
        <v>467</v>
      </c>
      <c r="C853">
        <v>2019</v>
      </c>
      <c r="D853">
        <v>7</v>
      </c>
      <c r="E853" t="s">
        <v>202</v>
      </c>
      <c r="F853">
        <v>3</v>
      </c>
      <c r="G853" t="s">
        <v>179</v>
      </c>
      <c r="H853">
        <v>411</v>
      </c>
      <c r="I853" t="s">
        <v>536</v>
      </c>
      <c r="J853" t="s">
        <v>537</v>
      </c>
      <c r="K853" t="s">
        <v>189</v>
      </c>
      <c r="L853">
        <v>1670</v>
      </c>
      <c r="M853" t="s">
        <v>538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25">
      <c r="A854">
        <v>49</v>
      </c>
      <c r="B854" t="s">
        <v>467</v>
      </c>
      <c r="C854">
        <v>2019</v>
      </c>
      <c r="D854">
        <v>7</v>
      </c>
      <c r="E854" t="s">
        <v>202</v>
      </c>
      <c r="F854">
        <v>3</v>
      </c>
      <c r="G854" t="s">
        <v>179</v>
      </c>
      <c r="H854">
        <v>428</v>
      </c>
      <c r="I854" t="s">
        <v>576</v>
      </c>
      <c r="J854" t="s">
        <v>577</v>
      </c>
      <c r="K854" t="s">
        <v>189</v>
      </c>
      <c r="L854">
        <v>1675</v>
      </c>
      <c r="M854" t="s">
        <v>528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25">
      <c r="A855">
        <v>49</v>
      </c>
      <c r="B855" t="s">
        <v>467</v>
      </c>
      <c r="C855">
        <v>2019</v>
      </c>
      <c r="D855">
        <v>7</v>
      </c>
      <c r="E855" t="s">
        <v>202</v>
      </c>
      <c r="F855">
        <v>3</v>
      </c>
      <c r="G855" t="s">
        <v>179</v>
      </c>
      <c r="H855">
        <v>439</v>
      </c>
      <c r="I855" t="s">
        <v>534</v>
      </c>
      <c r="J855" t="s">
        <v>535</v>
      </c>
      <c r="K855" t="s">
        <v>189</v>
      </c>
      <c r="L855">
        <v>300</v>
      </c>
      <c r="M855" t="s">
        <v>180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25">
      <c r="A856">
        <v>49</v>
      </c>
      <c r="B856" t="s">
        <v>467</v>
      </c>
      <c r="C856">
        <v>2019</v>
      </c>
      <c r="D856">
        <v>7</v>
      </c>
      <c r="E856" t="s">
        <v>202</v>
      </c>
      <c r="F856">
        <v>5</v>
      </c>
      <c r="G856" t="s">
        <v>184</v>
      </c>
      <c r="H856">
        <v>417</v>
      </c>
      <c r="I856" t="s">
        <v>546</v>
      </c>
      <c r="J856">
        <v>2367</v>
      </c>
      <c r="K856" t="s">
        <v>189</v>
      </c>
      <c r="L856">
        <v>400</v>
      </c>
      <c r="M856" t="s">
        <v>184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25">
      <c r="A857">
        <v>49</v>
      </c>
      <c r="B857" t="s">
        <v>467</v>
      </c>
      <c r="C857">
        <v>2019</v>
      </c>
      <c r="D857">
        <v>7</v>
      </c>
      <c r="E857" t="s">
        <v>202</v>
      </c>
      <c r="F857">
        <v>3</v>
      </c>
      <c r="G857" t="s">
        <v>179</v>
      </c>
      <c r="H857">
        <v>441</v>
      </c>
      <c r="I857" t="s">
        <v>573</v>
      </c>
      <c r="J857" t="s">
        <v>574</v>
      </c>
      <c r="K857" t="s">
        <v>189</v>
      </c>
      <c r="L857">
        <v>300</v>
      </c>
      <c r="M857" t="s">
        <v>180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25">
      <c r="A858">
        <v>49</v>
      </c>
      <c r="B858" t="s">
        <v>467</v>
      </c>
      <c r="C858">
        <v>2019</v>
      </c>
      <c r="D858">
        <v>7</v>
      </c>
      <c r="E858" t="s">
        <v>202</v>
      </c>
      <c r="F858">
        <v>10</v>
      </c>
      <c r="G858" t="s">
        <v>193</v>
      </c>
      <c r="H858">
        <v>401</v>
      </c>
      <c r="I858" t="s">
        <v>572</v>
      </c>
      <c r="J858">
        <v>1012</v>
      </c>
      <c r="K858" t="s">
        <v>189</v>
      </c>
      <c r="L858">
        <v>200</v>
      </c>
      <c r="M858" t="s">
        <v>187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25">
      <c r="A859">
        <v>49</v>
      </c>
      <c r="B859" t="s">
        <v>467</v>
      </c>
      <c r="C859">
        <v>2019</v>
      </c>
      <c r="D859">
        <v>7</v>
      </c>
      <c r="E859" t="s">
        <v>202</v>
      </c>
      <c r="F859">
        <v>3</v>
      </c>
      <c r="G859" t="s">
        <v>179</v>
      </c>
      <c r="H859">
        <v>407</v>
      </c>
      <c r="I859" t="s">
        <v>543</v>
      </c>
      <c r="J859" t="s">
        <v>544</v>
      </c>
      <c r="K859" t="s">
        <v>189</v>
      </c>
      <c r="L859">
        <v>1670</v>
      </c>
      <c r="M859" t="s">
        <v>538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25">
      <c r="A860">
        <v>49</v>
      </c>
      <c r="B860" t="s">
        <v>467</v>
      </c>
      <c r="C860">
        <v>2019</v>
      </c>
      <c r="D860">
        <v>7</v>
      </c>
      <c r="E860" t="s">
        <v>202</v>
      </c>
      <c r="F860">
        <v>3</v>
      </c>
      <c r="G860" t="s">
        <v>179</v>
      </c>
      <c r="H860">
        <v>443</v>
      </c>
      <c r="I860" t="s">
        <v>541</v>
      </c>
      <c r="J860">
        <v>2121</v>
      </c>
      <c r="K860" t="s">
        <v>189</v>
      </c>
      <c r="L860">
        <v>1670</v>
      </c>
      <c r="M860" t="s">
        <v>538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25">
      <c r="A861">
        <v>49</v>
      </c>
      <c r="B861" t="s">
        <v>467</v>
      </c>
      <c r="C861">
        <v>2019</v>
      </c>
      <c r="D861">
        <v>7</v>
      </c>
      <c r="E861" t="s">
        <v>202</v>
      </c>
      <c r="F861">
        <v>3</v>
      </c>
      <c r="G861" t="s">
        <v>179</v>
      </c>
      <c r="H861">
        <v>409</v>
      </c>
      <c r="I861" t="s">
        <v>564</v>
      </c>
      <c r="J861">
        <v>3367</v>
      </c>
      <c r="K861" t="s">
        <v>189</v>
      </c>
      <c r="L861">
        <v>300</v>
      </c>
      <c r="M861" t="s">
        <v>180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25">
      <c r="A862">
        <v>49</v>
      </c>
      <c r="B862" t="s">
        <v>467</v>
      </c>
      <c r="C862">
        <v>2019</v>
      </c>
      <c r="D862">
        <v>7</v>
      </c>
      <c r="E862" t="s">
        <v>202</v>
      </c>
      <c r="F862">
        <v>5</v>
      </c>
      <c r="G862" t="s">
        <v>184</v>
      </c>
      <c r="H862">
        <v>409</v>
      </c>
      <c r="I862" t="s">
        <v>564</v>
      </c>
      <c r="J862">
        <v>3367</v>
      </c>
      <c r="K862" t="s">
        <v>189</v>
      </c>
      <c r="L862">
        <v>400</v>
      </c>
      <c r="M862" t="s">
        <v>184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25">
      <c r="A863">
        <v>49</v>
      </c>
      <c r="B863" t="s">
        <v>467</v>
      </c>
      <c r="C863">
        <v>2019</v>
      </c>
      <c r="D863">
        <v>7</v>
      </c>
      <c r="E863" t="s">
        <v>202</v>
      </c>
      <c r="F863">
        <v>3</v>
      </c>
      <c r="G863" t="s">
        <v>179</v>
      </c>
      <c r="H863">
        <v>415</v>
      </c>
      <c r="I863" t="s">
        <v>548</v>
      </c>
      <c r="J863" t="s">
        <v>549</v>
      </c>
      <c r="K863" t="s">
        <v>189</v>
      </c>
      <c r="L863">
        <v>1670</v>
      </c>
      <c r="M863" t="s">
        <v>538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25">
      <c r="A864">
        <v>49</v>
      </c>
      <c r="B864" t="s">
        <v>467</v>
      </c>
      <c r="C864">
        <v>2019</v>
      </c>
      <c r="D864">
        <v>7</v>
      </c>
      <c r="E864" t="s">
        <v>202</v>
      </c>
      <c r="F864">
        <v>5</v>
      </c>
      <c r="G864" t="s">
        <v>184</v>
      </c>
      <c r="H864">
        <v>415</v>
      </c>
      <c r="I864" t="s">
        <v>548</v>
      </c>
      <c r="J864" t="s">
        <v>549</v>
      </c>
      <c r="K864" t="s">
        <v>189</v>
      </c>
      <c r="L864">
        <v>1670</v>
      </c>
      <c r="M864" t="s">
        <v>538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25">
      <c r="A865">
        <v>49</v>
      </c>
      <c r="B865" t="s">
        <v>467</v>
      </c>
      <c r="C865">
        <v>2019</v>
      </c>
      <c r="D865">
        <v>7</v>
      </c>
      <c r="E865" t="s">
        <v>202</v>
      </c>
      <c r="F865">
        <v>3</v>
      </c>
      <c r="G865" t="s">
        <v>179</v>
      </c>
      <c r="H865">
        <v>413</v>
      </c>
      <c r="I865" t="s">
        <v>558</v>
      </c>
      <c r="J865">
        <v>3496</v>
      </c>
      <c r="K865" t="s">
        <v>189</v>
      </c>
      <c r="L865">
        <v>300</v>
      </c>
      <c r="M865" t="s">
        <v>180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25">
      <c r="A866">
        <v>49</v>
      </c>
      <c r="B866" t="s">
        <v>467</v>
      </c>
      <c r="C866">
        <v>2019</v>
      </c>
      <c r="D866">
        <v>7</v>
      </c>
      <c r="E866" t="s">
        <v>202</v>
      </c>
      <c r="F866">
        <v>5</v>
      </c>
      <c r="G866" t="s">
        <v>184</v>
      </c>
      <c r="H866">
        <v>405</v>
      </c>
      <c r="I866" t="s">
        <v>551</v>
      </c>
      <c r="J866">
        <v>2237</v>
      </c>
      <c r="K866" t="s">
        <v>189</v>
      </c>
      <c r="L866">
        <v>400</v>
      </c>
      <c r="M866" t="s">
        <v>184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25">
      <c r="A867">
        <v>49</v>
      </c>
      <c r="B867" t="s">
        <v>467</v>
      </c>
      <c r="C867">
        <v>2019</v>
      </c>
      <c r="D867">
        <v>7</v>
      </c>
      <c r="E867" t="s">
        <v>202</v>
      </c>
      <c r="F867">
        <v>3</v>
      </c>
      <c r="G867" t="s">
        <v>179</v>
      </c>
      <c r="H867">
        <v>419</v>
      </c>
      <c r="I867" t="s">
        <v>566</v>
      </c>
      <c r="J867" t="s">
        <v>567</v>
      </c>
      <c r="K867" t="s">
        <v>189</v>
      </c>
      <c r="L867">
        <v>1671</v>
      </c>
      <c r="M867" t="s">
        <v>531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25">
      <c r="A868">
        <v>49</v>
      </c>
      <c r="B868" t="s">
        <v>467</v>
      </c>
      <c r="C868">
        <v>2019</v>
      </c>
      <c r="D868">
        <v>7</v>
      </c>
      <c r="E868" t="s">
        <v>202</v>
      </c>
      <c r="F868">
        <v>5</v>
      </c>
      <c r="G868" t="s">
        <v>184</v>
      </c>
      <c r="H868">
        <v>411</v>
      </c>
      <c r="I868" t="s">
        <v>536</v>
      </c>
      <c r="J868" t="s">
        <v>537</v>
      </c>
      <c r="K868" t="s">
        <v>189</v>
      </c>
      <c r="L868">
        <v>1670</v>
      </c>
      <c r="M868" t="s">
        <v>538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25">
      <c r="A869">
        <v>49</v>
      </c>
      <c r="B869" t="s">
        <v>467</v>
      </c>
      <c r="C869">
        <v>2019</v>
      </c>
      <c r="D869">
        <v>7</v>
      </c>
      <c r="E869" t="s">
        <v>202</v>
      </c>
      <c r="F869">
        <v>5</v>
      </c>
      <c r="G869" t="s">
        <v>184</v>
      </c>
      <c r="H869">
        <v>421</v>
      </c>
      <c r="I869" t="s">
        <v>532</v>
      </c>
      <c r="J869">
        <v>2496</v>
      </c>
      <c r="K869" t="s">
        <v>189</v>
      </c>
      <c r="L869">
        <v>400</v>
      </c>
      <c r="M869" t="s">
        <v>184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25">
      <c r="A870">
        <v>49</v>
      </c>
      <c r="B870" t="s">
        <v>467</v>
      </c>
      <c r="C870">
        <v>2019</v>
      </c>
      <c r="D870">
        <v>7</v>
      </c>
      <c r="E870" t="s">
        <v>202</v>
      </c>
      <c r="F870">
        <v>1</v>
      </c>
      <c r="G870" t="s">
        <v>176</v>
      </c>
      <c r="H870">
        <v>400</v>
      </c>
      <c r="I870" t="s">
        <v>557</v>
      </c>
      <c r="J870">
        <v>1247</v>
      </c>
      <c r="K870" t="s">
        <v>189</v>
      </c>
      <c r="L870">
        <v>207</v>
      </c>
      <c r="M870" t="s">
        <v>195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25">
      <c r="A871">
        <v>49</v>
      </c>
      <c r="B871" t="s">
        <v>467</v>
      </c>
      <c r="C871">
        <v>2019</v>
      </c>
      <c r="D871">
        <v>8</v>
      </c>
      <c r="E871" t="s">
        <v>183</v>
      </c>
      <c r="F871">
        <v>6</v>
      </c>
      <c r="G871" t="s">
        <v>181</v>
      </c>
      <c r="H871">
        <v>610</v>
      </c>
      <c r="I871" t="s">
        <v>476</v>
      </c>
      <c r="J871" t="s">
        <v>477</v>
      </c>
      <c r="K871" t="s">
        <v>478</v>
      </c>
      <c r="L871">
        <v>700</v>
      </c>
      <c r="M871" t="s">
        <v>182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25">
      <c r="A872">
        <v>49</v>
      </c>
      <c r="B872" t="s">
        <v>467</v>
      </c>
      <c r="C872">
        <v>2019</v>
      </c>
      <c r="D872">
        <v>8</v>
      </c>
      <c r="E872" t="s">
        <v>183</v>
      </c>
      <c r="F872">
        <v>10</v>
      </c>
      <c r="G872" t="s">
        <v>193</v>
      </c>
      <c r="H872">
        <v>903</v>
      </c>
      <c r="I872" t="s">
        <v>500</v>
      </c>
      <c r="J872" t="s">
        <v>497</v>
      </c>
      <c r="K872" t="s">
        <v>498</v>
      </c>
      <c r="L872">
        <v>4513</v>
      </c>
      <c r="M872" t="s">
        <v>194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25">
      <c r="A873">
        <v>49</v>
      </c>
      <c r="B873" t="s">
        <v>467</v>
      </c>
      <c r="C873">
        <v>2019</v>
      </c>
      <c r="D873">
        <v>8</v>
      </c>
      <c r="E873" t="s">
        <v>183</v>
      </c>
      <c r="F873">
        <v>3</v>
      </c>
      <c r="G873" t="s">
        <v>179</v>
      </c>
      <c r="H873">
        <v>903</v>
      </c>
      <c r="I873" t="s">
        <v>500</v>
      </c>
      <c r="J873" t="s">
        <v>497</v>
      </c>
      <c r="K873" t="s">
        <v>498</v>
      </c>
      <c r="L873">
        <v>4532</v>
      </c>
      <c r="M873" t="s">
        <v>186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25">
      <c r="A874">
        <v>49</v>
      </c>
      <c r="B874" t="s">
        <v>467</v>
      </c>
      <c r="C874">
        <v>2019</v>
      </c>
      <c r="D874">
        <v>8</v>
      </c>
      <c r="E874" t="s">
        <v>183</v>
      </c>
      <c r="F874">
        <v>5</v>
      </c>
      <c r="G874" t="s">
        <v>184</v>
      </c>
      <c r="H874">
        <v>5</v>
      </c>
      <c r="I874" t="s">
        <v>471</v>
      </c>
      <c r="J874" t="s">
        <v>472</v>
      </c>
      <c r="K874" t="s">
        <v>473</v>
      </c>
      <c r="L874">
        <v>460</v>
      </c>
      <c r="M874" t="s">
        <v>185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25">
      <c r="A875">
        <v>49</v>
      </c>
      <c r="B875" t="s">
        <v>467</v>
      </c>
      <c r="C875">
        <v>2019</v>
      </c>
      <c r="D875">
        <v>8</v>
      </c>
      <c r="E875" t="s">
        <v>183</v>
      </c>
      <c r="F875">
        <v>1</v>
      </c>
      <c r="G875" t="s">
        <v>176</v>
      </c>
      <c r="H875">
        <v>950</v>
      </c>
      <c r="I875" t="s">
        <v>475</v>
      </c>
      <c r="J875" t="s">
        <v>472</v>
      </c>
      <c r="K875" t="s">
        <v>473</v>
      </c>
      <c r="L875">
        <v>4512</v>
      </c>
      <c r="M875" t="s">
        <v>177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25">
      <c r="A876">
        <v>49</v>
      </c>
      <c r="B876" t="s">
        <v>467</v>
      </c>
      <c r="C876">
        <v>2019</v>
      </c>
      <c r="D876">
        <v>8</v>
      </c>
      <c r="E876" t="s">
        <v>183</v>
      </c>
      <c r="F876">
        <v>1</v>
      </c>
      <c r="G876" t="s">
        <v>176</v>
      </c>
      <c r="H876">
        <v>34</v>
      </c>
      <c r="I876" t="s">
        <v>510</v>
      </c>
      <c r="J876" t="s">
        <v>505</v>
      </c>
      <c r="K876" t="s">
        <v>506</v>
      </c>
      <c r="L876">
        <v>200</v>
      </c>
      <c r="M876" t="s">
        <v>187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25">
      <c r="A877">
        <v>49</v>
      </c>
      <c r="B877" t="s">
        <v>467</v>
      </c>
      <c r="C877">
        <v>2019</v>
      </c>
      <c r="D877">
        <v>8</v>
      </c>
      <c r="E877" t="s">
        <v>183</v>
      </c>
      <c r="F877">
        <v>5</v>
      </c>
      <c r="G877" t="s">
        <v>184</v>
      </c>
      <c r="H877">
        <v>122</v>
      </c>
      <c r="I877" t="s">
        <v>507</v>
      </c>
      <c r="J877" t="s">
        <v>508</v>
      </c>
      <c r="K877" t="s">
        <v>509</v>
      </c>
      <c r="L877">
        <v>460</v>
      </c>
      <c r="M877" t="s">
        <v>185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25">
      <c r="A878">
        <v>49</v>
      </c>
      <c r="B878" t="s">
        <v>467</v>
      </c>
      <c r="C878">
        <v>2019</v>
      </c>
      <c r="D878">
        <v>8</v>
      </c>
      <c r="E878" t="s">
        <v>183</v>
      </c>
      <c r="F878">
        <v>6</v>
      </c>
      <c r="G878" t="s">
        <v>181</v>
      </c>
      <c r="H878">
        <v>616</v>
      </c>
      <c r="I878" t="s">
        <v>493</v>
      </c>
      <c r="J878" t="s">
        <v>488</v>
      </c>
      <c r="K878" t="s">
        <v>489</v>
      </c>
      <c r="L878">
        <v>4562</v>
      </c>
      <c r="M878" t="s">
        <v>188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25">
      <c r="A879">
        <v>49</v>
      </c>
      <c r="B879" t="s">
        <v>467</v>
      </c>
      <c r="C879">
        <v>2019</v>
      </c>
      <c r="D879">
        <v>8</v>
      </c>
      <c r="E879" t="s">
        <v>183</v>
      </c>
      <c r="F879">
        <v>10</v>
      </c>
      <c r="G879" t="s">
        <v>193</v>
      </c>
      <c r="H879">
        <v>628</v>
      </c>
      <c r="I879" t="s">
        <v>487</v>
      </c>
      <c r="J879" t="s">
        <v>488</v>
      </c>
      <c r="K879" t="s">
        <v>489</v>
      </c>
      <c r="L879">
        <v>207</v>
      </c>
      <c r="M879" t="s">
        <v>195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25">
      <c r="A880">
        <v>49</v>
      </c>
      <c r="B880" t="s">
        <v>467</v>
      </c>
      <c r="C880">
        <v>2019</v>
      </c>
      <c r="D880">
        <v>8</v>
      </c>
      <c r="E880" t="s">
        <v>183</v>
      </c>
      <c r="F880">
        <v>6</v>
      </c>
      <c r="G880" t="s">
        <v>181</v>
      </c>
      <c r="H880">
        <v>629</v>
      </c>
      <c r="I880" t="s">
        <v>516</v>
      </c>
      <c r="J880" t="s">
        <v>477</v>
      </c>
      <c r="K880" t="s">
        <v>478</v>
      </c>
      <c r="L880">
        <v>700</v>
      </c>
      <c r="M880" t="s">
        <v>182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25">
      <c r="A881">
        <v>49</v>
      </c>
      <c r="B881" t="s">
        <v>467</v>
      </c>
      <c r="C881">
        <v>2019</v>
      </c>
      <c r="D881">
        <v>8</v>
      </c>
      <c r="E881" t="s">
        <v>183</v>
      </c>
      <c r="F881">
        <v>5</v>
      </c>
      <c r="G881" t="s">
        <v>184</v>
      </c>
      <c r="H881">
        <v>950</v>
      </c>
      <c r="I881" t="s">
        <v>475</v>
      </c>
      <c r="J881" t="s">
        <v>472</v>
      </c>
      <c r="K881" t="s">
        <v>473</v>
      </c>
      <c r="L881">
        <v>4552</v>
      </c>
      <c r="M881" t="s">
        <v>200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25">
      <c r="A882">
        <v>49</v>
      </c>
      <c r="B882" t="s">
        <v>467</v>
      </c>
      <c r="C882">
        <v>2019</v>
      </c>
      <c r="D882">
        <v>8</v>
      </c>
      <c r="E882" t="s">
        <v>183</v>
      </c>
      <c r="F882">
        <v>5</v>
      </c>
      <c r="G882" t="s">
        <v>184</v>
      </c>
      <c r="H882">
        <v>13</v>
      </c>
      <c r="I882" t="s">
        <v>479</v>
      </c>
      <c r="J882" t="s">
        <v>480</v>
      </c>
      <c r="K882" t="s">
        <v>481</v>
      </c>
      <c r="L882">
        <v>460</v>
      </c>
      <c r="M882" t="s">
        <v>185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25">
      <c r="A883">
        <v>49</v>
      </c>
      <c r="B883" t="s">
        <v>467</v>
      </c>
      <c r="C883">
        <v>2019</v>
      </c>
      <c r="D883">
        <v>8</v>
      </c>
      <c r="E883" t="s">
        <v>183</v>
      </c>
      <c r="F883">
        <v>5</v>
      </c>
      <c r="G883" t="s">
        <v>184</v>
      </c>
      <c r="H883">
        <v>53</v>
      </c>
      <c r="I883" t="s">
        <v>482</v>
      </c>
      <c r="J883" t="s">
        <v>480</v>
      </c>
      <c r="K883" t="s">
        <v>481</v>
      </c>
      <c r="L883">
        <v>460</v>
      </c>
      <c r="M883" t="s">
        <v>185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25">
      <c r="A884">
        <v>49</v>
      </c>
      <c r="B884" t="s">
        <v>467</v>
      </c>
      <c r="C884">
        <v>2019</v>
      </c>
      <c r="D884">
        <v>8</v>
      </c>
      <c r="E884" t="s">
        <v>183</v>
      </c>
      <c r="F884">
        <v>6</v>
      </c>
      <c r="G884" t="s">
        <v>181</v>
      </c>
      <c r="H884">
        <v>630</v>
      </c>
      <c r="I884" t="s">
        <v>502</v>
      </c>
      <c r="J884" t="s">
        <v>201</v>
      </c>
      <c r="K884" t="s">
        <v>189</v>
      </c>
      <c r="L884">
        <v>700</v>
      </c>
      <c r="M884" t="s">
        <v>182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25">
      <c r="A885">
        <v>49</v>
      </c>
      <c r="B885" t="s">
        <v>467</v>
      </c>
      <c r="C885">
        <v>2019</v>
      </c>
      <c r="D885">
        <v>8</v>
      </c>
      <c r="E885" t="s">
        <v>183</v>
      </c>
      <c r="F885">
        <v>6</v>
      </c>
      <c r="G885" t="s">
        <v>181</v>
      </c>
      <c r="H885">
        <v>628</v>
      </c>
      <c r="I885" t="s">
        <v>487</v>
      </c>
      <c r="J885" t="s">
        <v>488</v>
      </c>
      <c r="K885" t="s">
        <v>489</v>
      </c>
      <c r="L885">
        <v>700</v>
      </c>
      <c r="M885" t="s">
        <v>182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25">
      <c r="A886">
        <v>49</v>
      </c>
      <c r="B886" t="s">
        <v>467</v>
      </c>
      <c r="C886">
        <v>2019</v>
      </c>
      <c r="D886">
        <v>8</v>
      </c>
      <c r="E886" t="s">
        <v>183</v>
      </c>
      <c r="F886">
        <v>3</v>
      </c>
      <c r="G886" t="s">
        <v>179</v>
      </c>
      <c r="H886">
        <v>629</v>
      </c>
      <c r="I886" t="s">
        <v>516</v>
      </c>
      <c r="J886" t="s">
        <v>477</v>
      </c>
      <c r="K886" t="s">
        <v>478</v>
      </c>
      <c r="L886">
        <v>300</v>
      </c>
      <c r="M886" t="s">
        <v>180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25">
      <c r="A887">
        <v>49</v>
      </c>
      <c r="B887" t="s">
        <v>467</v>
      </c>
      <c r="C887">
        <v>2019</v>
      </c>
      <c r="D887">
        <v>8</v>
      </c>
      <c r="E887" t="s">
        <v>183</v>
      </c>
      <c r="F887">
        <v>5</v>
      </c>
      <c r="G887" t="s">
        <v>184</v>
      </c>
      <c r="H887">
        <v>616</v>
      </c>
      <c r="I887" t="s">
        <v>493</v>
      </c>
      <c r="J887" t="s">
        <v>488</v>
      </c>
      <c r="K887" t="s">
        <v>489</v>
      </c>
      <c r="L887">
        <v>4552</v>
      </c>
      <c r="M887" t="s">
        <v>200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25">
      <c r="A888">
        <v>49</v>
      </c>
      <c r="B888" t="s">
        <v>467</v>
      </c>
      <c r="C888">
        <v>2019</v>
      </c>
      <c r="D888">
        <v>8</v>
      </c>
      <c r="E888" t="s">
        <v>183</v>
      </c>
      <c r="F888">
        <v>10</v>
      </c>
      <c r="G888" t="s">
        <v>193</v>
      </c>
      <c r="H888">
        <v>6</v>
      </c>
      <c r="I888" t="s">
        <v>468</v>
      </c>
      <c r="J888" t="s">
        <v>469</v>
      </c>
      <c r="K888" t="s">
        <v>470</v>
      </c>
      <c r="L888">
        <v>207</v>
      </c>
      <c r="M888" t="s">
        <v>195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25">
      <c r="A889">
        <v>49</v>
      </c>
      <c r="B889" t="s">
        <v>467</v>
      </c>
      <c r="C889">
        <v>2019</v>
      </c>
      <c r="D889">
        <v>8</v>
      </c>
      <c r="E889" t="s">
        <v>183</v>
      </c>
      <c r="F889">
        <v>10</v>
      </c>
      <c r="G889" t="s">
        <v>193</v>
      </c>
      <c r="H889">
        <v>905</v>
      </c>
      <c r="I889" t="s">
        <v>501</v>
      </c>
      <c r="J889" t="s">
        <v>469</v>
      </c>
      <c r="K889" t="s">
        <v>470</v>
      </c>
      <c r="L889">
        <v>4513</v>
      </c>
      <c r="M889" t="s">
        <v>194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25">
      <c r="A890">
        <v>49</v>
      </c>
      <c r="B890" t="s">
        <v>467</v>
      </c>
      <c r="C890">
        <v>2019</v>
      </c>
      <c r="D890">
        <v>8</v>
      </c>
      <c r="E890" t="s">
        <v>183</v>
      </c>
      <c r="F890">
        <v>5</v>
      </c>
      <c r="G890" t="s">
        <v>184</v>
      </c>
      <c r="H890">
        <v>943</v>
      </c>
      <c r="I890" t="s">
        <v>511</v>
      </c>
      <c r="J890" t="s">
        <v>512</v>
      </c>
      <c r="K890" t="s">
        <v>513</v>
      </c>
      <c r="L890">
        <v>4552</v>
      </c>
      <c r="M890" t="s">
        <v>200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25">
      <c r="A891">
        <v>49</v>
      </c>
      <c r="B891" t="s">
        <v>467</v>
      </c>
      <c r="C891">
        <v>2019</v>
      </c>
      <c r="D891">
        <v>8</v>
      </c>
      <c r="E891" t="s">
        <v>183</v>
      </c>
      <c r="F891">
        <v>1</v>
      </c>
      <c r="G891" t="s">
        <v>176</v>
      </c>
      <c r="H891">
        <v>954</v>
      </c>
      <c r="I891" t="s">
        <v>483</v>
      </c>
      <c r="J891" t="s">
        <v>480</v>
      </c>
      <c r="K891" t="s">
        <v>481</v>
      </c>
      <c r="L891">
        <v>4512</v>
      </c>
      <c r="M891" t="s">
        <v>177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25">
      <c r="A892">
        <v>49</v>
      </c>
      <c r="B892" t="s">
        <v>467</v>
      </c>
      <c r="C892">
        <v>2019</v>
      </c>
      <c r="D892">
        <v>8</v>
      </c>
      <c r="E892" t="s">
        <v>183</v>
      </c>
      <c r="F892">
        <v>3</v>
      </c>
      <c r="G892" t="s">
        <v>179</v>
      </c>
      <c r="H892">
        <v>628</v>
      </c>
      <c r="I892" t="s">
        <v>487</v>
      </c>
      <c r="J892" t="s">
        <v>488</v>
      </c>
      <c r="K892" t="s">
        <v>489</v>
      </c>
      <c r="L892">
        <v>300</v>
      </c>
      <c r="M892" t="s">
        <v>180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25">
      <c r="A893">
        <v>49</v>
      </c>
      <c r="B893" t="s">
        <v>467</v>
      </c>
      <c r="C893">
        <v>2019</v>
      </c>
      <c r="D893">
        <v>8</v>
      </c>
      <c r="E893" t="s">
        <v>183</v>
      </c>
      <c r="F893">
        <v>6</v>
      </c>
      <c r="G893" t="s">
        <v>181</v>
      </c>
      <c r="H893">
        <v>605</v>
      </c>
      <c r="I893" t="s">
        <v>514</v>
      </c>
      <c r="J893" t="s">
        <v>488</v>
      </c>
      <c r="K893" t="s">
        <v>489</v>
      </c>
      <c r="L893">
        <v>700</v>
      </c>
      <c r="M893" t="s">
        <v>182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25">
      <c r="A894">
        <v>49</v>
      </c>
      <c r="B894" t="s">
        <v>467</v>
      </c>
      <c r="C894">
        <v>2019</v>
      </c>
      <c r="D894">
        <v>8</v>
      </c>
      <c r="E894" t="s">
        <v>183</v>
      </c>
      <c r="F894">
        <v>3</v>
      </c>
      <c r="G894" t="s">
        <v>179</v>
      </c>
      <c r="H894">
        <v>616</v>
      </c>
      <c r="I894" t="s">
        <v>493</v>
      </c>
      <c r="J894" t="s">
        <v>488</v>
      </c>
      <c r="K894" t="s">
        <v>489</v>
      </c>
      <c r="L894">
        <v>4532</v>
      </c>
      <c r="M894" t="s">
        <v>186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25">
      <c r="A895">
        <v>49</v>
      </c>
      <c r="B895" t="s">
        <v>467</v>
      </c>
      <c r="C895">
        <v>2019</v>
      </c>
      <c r="D895">
        <v>8</v>
      </c>
      <c r="E895" t="s">
        <v>183</v>
      </c>
      <c r="F895">
        <v>1</v>
      </c>
      <c r="G895" t="s">
        <v>176</v>
      </c>
      <c r="H895">
        <v>55</v>
      </c>
      <c r="I895" t="s">
        <v>474</v>
      </c>
      <c r="J895" t="s">
        <v>472</v>
      </c>
      <c r="K895" t="s">
        <v>473</v>
      </c>
      <c r="L895">
        <v>200</v>
      </c>
      <c r="M895" t="s">
        <v>187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25">
      <c r="A896">
        <v>49</v>
      </c>
      <c r="B896" t="s">
        <v>467</v>
      </c>
      <c r="C896">
        <v>2019</v>
      </c>
      <c r="D896">
        <v>8</v>
      </c>
      <c r="E896" t="s">
        <v>183</v>
      </c>
      <c r="F896">
        <v>3</v>
      </c>
      <c r="G896" t="s">
        <v>179</v>
      </c>
      <c r="H896">
        <v>951</v>
      </c>
      <c r="I896" t="s">
        <v>504</v>
      </c>
      <c r="J896" t="s">
        <v>505</v>
      </c>
      <c r="K896" t="s">
        <v>506</v>
      </c>
      <c r="L896">
        <v>4532</v>
      </c>
      <c r="M896" t="s">
        <v>186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25">
      <c r="A897">
        <v>49</v>
      </c>
      <c r="B897" t="s">
        <v>467</v>
      </c>
      <c r="C897">
        <v>2019</v>
      </c>
      <c r="D897">
        <v>8</v>
      </c>
      <c r="E897" t="s">
        <v>183</v>
      </c>
      <c r="F897">
        <v>6</v>
      </c>
      <c r="G897" t="s">
        <v>181</v>
      </c>
      <c r="H897">
        <v>951</v>
      </c>
      <c r="I897" t="s">
        <v>504</v>
      </c>
      <c r="J897" t="s">
        <v>505</v>
      </c>
      <c r="K897" t="s">
        <v>506</v>
      </c>
      <c r="L897">
        <v>4562</v>
      </c>
      <c r="M897" t="s">
        <v>188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25">
      <c r="A898">
        <v>49</v>
      </c>
      <c r="B898" t="s">
        <v>467</v>
      </c>
      <c r="C898">
        <v>2019</v>
      </c>
      <c r="D898">
        <v>8</v>
      </c>
      <c r="E898" t="s">
        <v>183</v>
      </c>
      <c r="F898">
        <v>1</v>
      </c>
      <c r="G898" t="s">
        <v>176</v>
      </c>
      <c r="H898">
        <v>905</v>
      </c>
      <c r="I898" t="s">
        <v>501</v>
      </c>
      <c r="J898" t="s">
        <v>469</v>
      </c>
      <c r="K898" t="s">
        <v>470</v>
      </c>
      <c r="L898">
        <v>4512</v>
      </c>
      <c r="M898" t="s">
        <v>177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25">
      <c r="A899">
        <v>49</v>
      </c>
      <c r="B899" t="s">
        <v>467</v>
      </c>
      <c r="C899">
        <v>2019</v>
      </c>
      <c r="D899">
        <v>8</v>
      </c>
      <c r="E899" t="s">
        <v>183</v>
      </c>
      <c r="F899">
        <v>1</v>
      </c>
      <c r="G899" t="s">
        <v>176</v>
      </c>
      <c r="H899">
        <v>13</v>
      </c>
      <c r="I899" t="s">
        <v>479</v>
      </c>
      <c r="J899" t="s">
        <v>480</v>
      </c>
      <c r="K899" t="s">
        <v>481</v>
      </c>
      <c r="L899">
        <v>200</v>
      </c>
      <c r="M899" t="s">
        <v>187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25">
      <c r="A900">
        <v>49</v>
      </c>
      <c r="B900" t="s">
        <v>467</v>
      </c>
      <c r="C900">
        <v>2019</v>
      </c>
      <c r="D900">
        <v>8</v>
      </c>
      <c r="E900" t="s">
        <v>183</v>
      </c>
      <c r="F900">
        <v>6</v>
      </c>
      <c r="G900" t="s">
        <v>181</v>
      </c>
      <c r="H900">
        <v>626</v>
      </c>
      <c r="I900" t="s">
        <v>503</v>
      </c>
      <c r="J900" t="s">
        <v>126</v>
      </c>
      <c r="K900" t="s">
        <v>189</v>
      </c>
      <c r="L900">
        <v>700</v>
      </c>
      <c r="M900" t="s">
        <v>182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25">
      <c r="A901">
        <v>49</v>
      </c>
      <c r="B901" t="s">
        <v>467</v>
      </c>
      <c r="C901">
        <v>2019</v>
      </c>
      <c r="D901">
        <v>8</v>
      </c>
      <c r="E901" t="s">
        <v>183</v>
      </c>
      <c r="F901">
        <v>3</v>
      </c>
      <c r="G901" t="s">
        <v>179</v>
      </c>
      <c r="H901">
        <v>34</v>
      </c>
      <c r="I901" t="s">
        <v>510</v>
      </c>
      <c r="J901" t="s">
        <v>505</v>
      </c>
      <c r="K901" t="s">
        <v>506</v>
      </c>
      <c r="L901">
        <v>300</v>
      </c>
      <c r="M901" t="s">
        <v>180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25">
      <c r="A902">
        <v>49</v>
      </c>
      <c r="B902" t="s">
        <v>467</v>
      </c>
      <c r="C902">
        <v>2019</v>
      </c>
      <c r="D902">
        <v>8</v>
      </c>
      <c r="E902" t="s">
        <v>183</v>
      </c>
      <c r="F902">
        <v>3</v>
      </c>
      <c r="G902" t="s">
        <v>179</v>
      </c>
      <c r="H902">
        <v>705</v>
      </c>
      <c r="I902" t="s">
        <v>484</v>
      </c>
      <c r="J902" t="s">
        <v>485</v>
      </c>
      <c r="K902" t="s">
        <v>486</v>
      </c>
      <c r="L902">
        <v>300</v>
      </c>
      <c r="M902" t="s">
        <v>180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25">
      <c r="A903">
        <v>49</v>
      </c>
      <c r="B903" t="s">
        <v>467</v>
      </c>
      <c r="C903">
        <v>2019</v>
      </c>
      <c r="D903">
        <v>8</v>
      </c>
      <c r="E903" t="s">
        <v>183</v>
      </c>
      <c r="F903">
        <v>5</v>
      </c>
      <c r="G903" t="s">
        <v>184</v>
      </c>
      <c r="H903">
        <v>700</v>
      </c>
      <c r="I903" t="s">
        <v>494</v>
      </c>
      <c r="J903" t="s">
        <v>485</v>
      </c>
      <c r="K903" t="s">
        <v>486</v>
      </c>
      <c r="L903">
        <v>460</v>
      </c>
      <c r="M903" t="s">
        <v>185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25">
      <c r="A904">
        <v>49</v>
      </c>
      <c r="B904" t="s">
        <v>467</v>
      </c>
      <c r="C904">
        <v>2019</v>
      </c>
      <c r="D904">
        <v>8</v>
      </c>
      <c r="E904" t="s">
        <v>183</v>
      </c>
      <c r="F904">
        <v>6</v>
      </c>
      <c r="G904" t="s">
        <v>181</v>
      </c>
      <c r="H904">
        <v>631</v>
      </c>
      <c r="I904" t="s">
        <v>522</v>
      </c>
      <c r="J904" t="s">
        <v>201</v>
      </c>
      <c r="K904" t="s">
        <v>189</v>
      </c>
      <c r="L904">
        <v>700</v>
      </c>
      <c r="M904" t="s">
        <v>182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25">
      <c r="A905">
        <v>49</v>
      </c>
      <c r="B905" t="s">
        <v>467</v>
      </c>
      <c r="C905">
        <v>2019</v>
      </c>
      <c r="D905">
        <v>8</v>
      </c>
      <c r="E905" t="s">
        <v>183</v>
      </c>
      <c r="F905">
        <v>5</v>
      </c>
      <c r="G905" t="s">
        <v>184</v>
      </c>
      <c r="H905">
        <v>628</v>
      </c>
      <c r="I905" t="s">
        <v>487</v>
      </c>
      <c r="J905" t="s">
        <v>488</v>
      </c>
      <c r="K905" t="s">
        <v>489</v>
      </c>
      <c r="L905">
        <v>460</v>
      </c>
      <c r="M905" t="s">
        <v>185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25">
      <c r="A906">
        <v>49</v>
      </c>
      <c r="B906" t="s">
        <v>467</v>
      </c>
      <c r="C906">
        <v>2019</v>
      </c>
      <c r="D906">
        <v>8</v>
      </c>
      <c r="E906" t="s">
        <v>183</v>
      </c>
      <c r="F906">
        <v>1</v>
      </c>
      <c r="G906" t="s">
        <v>176</v>
      </c>
      <c r="H906">
        <v>616</v>
      </c>
      <c r="I906" t="s">
        <v>493</v>
      </c>
      <c r="J906" t="s">
        <v>488</v>
      </c>
      <c r="K906" t="s">
        <v>489</v>
      </c>
      <c r="L906">
        <v>4512</v>
      </c>
      <c r="M906" t="s">
        <v>177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25">
      <c r="A907">
        <v>49</v>
      </c>
      <c r="B907" t="s">
        <v>467</v>
      </c>
      <c r="C907">
        <v>2019</v>
      </c>
      <c r="D907">
        <v>8</v>
      </c>
      <c r="E907" t="s">
        <v>183</v>
      </c>
      <c r="F907">
        <v>3</v>
      </c>
      <c r="G907" t="s">
        <v>179</v>
      </c>
      <c r="H907">
        <v>924</v>
      </c>
      <c r="I907" t="s">
        <v>490</v>
      </c>
      <c r="J907" t="s">
        <v>491</v>
      </c>
      <c r="K907" t="s">
        <v>492</v>
      </c>
      <c r="L907">
        <v>4532</v>
      </c>
      <c r="M907" t="s">
        <v>186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25">
      <c r="A908">
        <v>49</v>
      </c>
      <c r="B908" t="s">
        <v>467</v>
      </c>
      <c r="C908">
        <v>2019</v>
      </c>
      <c r="D908">
        <v>8</v>
      </c>
      <c r="E908" t="s">
        <v>183</v>
      </c>
      <c r="F908">
        <v>3</v>
      </c>
      <c r="G908" t="s">
        <v>179</v>
      </c>
      <c r="H908">
        <v>1</v>
      </c>
      <c r="I908" t="s">
        <v>496</v>
      </c>
      <c r="J908" t="s">
        <v>497</v>
      </c>
      <c r="K908" t="s">
        <v>498</v>
      </c>
      <c r="L908">
        <v>300</v>
      </c>
      <c r="M908" t="s">
        <v>180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25">
      <c r="A909">
        <v>49</v>
      </c>
      <c r="B909" t="s">
        <v>467</v>
      </c>
      <c r="C909">
        <v>2019</v>
      </c>
      <c r="D909">
        <v>8</v>
      </c>
      <c r="E909" t="s">
        <v>183</v>
      </c>
      <c r="F909">
        <v>1</v>
      </c>
      <c r="G909" t="s">
        <v>176</v>
      </c>
      <c r="H909">
        <v>903</v>
      </c>
      <c r="I909" t="s">
        <v>500</v>
      </c>
      <c r="J909" t="s">
        <v>497</v>
      </c>
      <c r="K909" t="s">
        <v>498</v>
      </c>
      <c r="L909">
        <v>4512</v>
      </c>
      <c r="M909" t="s">
        <v>177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25">
      <c r="A910">
        <v>49</v>
      </c>
      <c r="B910" t="s">
        <v>467</v>
      </c>
      <c r="C910">
        <v>2019</v>
      </c>
      <c r="D910">
        <v>8</v>
      </c>
      <c r="E910" t="s">
        <v>183</v>
      </c>
      <c r="F910">
        <v>10</v>
      </c>
      <c r="G910" t="s">
        <v>193</v>
      </c>
      <c r="H910">
        <v>1</v>
      </c>
      <c r="I910" t="s">
        <v>496</v>
      </c>
      <c r="J910" t="s">
        <v>497</v>
      </c>
      <c r="K910" t="s">
        <v>498</v>
      </c>
      <c r="L910">
        <v>207</v>
      </c>
      <c r="M910" t="s">
        <v>195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25">
      <c r="A911">
        <v>49</v>
      </c>
      <c r="B911" t="s">
        <v>467</v>
      </c>
      <c r="C911">
        <v>2019</v>
      </c>
      <c r="D911">
        <v>8</v>
      </c>
      <c r="E911" t="s">
        <v>183</v>
      </c>
      <c r="F911">
        <v>3</v>
      </c>
      <c r="G911" t="s">
        <v>179</v>
      </c>
      <c r="H911">
        <v>5</v>
      </c>
      <c r="I911" t="s">
        <v>471</v>
      </c>
      <c r="J911" t="s">
        <v>472</v>
      </c>
      <c r="K911" t="s">
        <v>473</v>
      </c>
      <c r="L911">
        <v>300</v>
      </c>
      <c r="M911" t="s">
        <v>180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25">
      <c r="A912">
        <v>49</v>
      </c>
      <c r="B912" t="s">
        <v>467</v>
      </c>
      <c r="C912">
        <v>2019</v>
      </c>
      <c r="D912">
        <v>8</v>
      </c>
      <c r="E912" t="s">
        <v>183</v>
      </c>
      <c r="F912">
        <v>3</v>
      </c>
      <c r="G912" t="s">
        <v>179</v>
      </c>
      <c r="H912">
        <v>950</v>
      </c>
      <c r="I912" t="s">
        <v>475</v>
      </c>
      <c r="J912" t="s">
        <v>472</v>
      </c>
      <c r="K912" t="s">
        <v>473</v>
      </c>
      <c r="L912">
        <v>4532</v>
      </c>
      <c r="M912" t="s">
        <v>186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25">
      <c r="A913">
        <v>49</v>
      </c>
      <c r="B913" t="s">
        <v>467</v>
      </c>
      <c r="C913">
        <v>2019</v>
      </c>
      <c r="D913">
        <v>8</v>
      </c>
      <c r="E913" t="s">
        <v>183</v>
      </c>
      <c r="F913">
        <v>3</v>
      </c>
      <c r="G913" t="s">
        <v>179</v>
      </c>
      <c r="H913">
        <v>122</v>
      </c>
      <c r="I913" t="s">
        <v>507</v>
      </c>
      <c r="J913" t="s">
        <v>508</v>
      </c>
      <c r="K913" t="s">
        <v>509</v>
      </c>
      <c r="L913">
        <v>300</v>
      </c>
      <c r="M913" t="s">
        <v>180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25">
      <c r="A914">
        <v>49</v>
      </c>
      <c r="B914" t="s">
        <v>467</v>
      </c>
      <c r="C914">
        <v>2019</v>
      </c>
      <c r="D914">
        <v>8</v>
      </c>
      <c r="E914" t="s">
        <v>183</v>
      </c>
      <c r="F914">
        <v>3</v>
      </c>
      <c r="G914" t="s">
        <v>179</v>
      </c>
      <c r="H914">
        <v>954</v>
      </c>
      <c r="I914" t="s">
        <v>483</v>
      </c>
      <c r="J914" t="s">
        <v>480</v>
      </c>
      <c r="K914" t="s">
        <v>481</v>
      </c>
      <c r="L914">
        <v>4532</v>
      </c>
      <c r="M914" t="s">
        <v>186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25">
      <c r="A915">
        <v>49</v>
      </c>
      <c r="B915" t="s">
        <v>467</v>
      </c>
      <c r="C915">
        <v>2019</v>
      </c>
      <c r="D915">
        <v>8</v>
      </c>
      <c r="E915" t="s">
        <v>183</v>
      </c>
      <c r="F915">
        <v>6</v>
      </c>
      <c r="G915" t="s">
        <v>181</v>
      </c>
      <c r="H915">
        <v>619</v>
      </c>
      <c r="I915" t="s">
        <v>521</v>
      </c>
      <c r="J915" t="s">
        <v>201</v>
      </c>
      <c r="K915" t="s">
        <v>189</v>
      </c>
      <c r="L915">
        <v>4562</v>
      </c>
      <c r="M915" t="s">
        <v>188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25">
      <c r="A916">
        <v>49</v>
      </c>
      <c r="B916" t="s">
        <v>467</v>
      </c>
      <c r="C916">
        <v>2019</v>
      </c>
      <c r="D916">
        <v>8</v>
      </c>
      <c r="E916" t="s">
        <v>183</v>
      </c>
      <c r="F916">
        <v>1</v>
      </c>
      <c r="G916" t="s">
        <v>176</v>
      </c>
      <c r="H916">
        <v>628</v>
      </c>
      <c r="I916" t="s">
        <v>487</v>
      </c>
      <c r="J916" t="s">
        <v>488</v>
      </c>
      <c r="K916" t="s">
        <v>489</v>
      </c>
      <c r="L916">
        <v>200</v>
      </c>
      <c r="M916" t="s">
        <v>187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25">
      <c r="A917">
        <v>49</v>
      </c>
      <c r="B917" t="s">
        <v>467</v>
      </c>
      <c r="C917">
        <v>2019</v>
      </c>
      <c r="D917">
        <v>8</v>
      </c>
      <c r="E917" t="s">
        <v>183</v>
      </c>
      <c r="F917">
        <v>6</v>
      </c>
      <c r="G917" t="s">
        <v>181</v>
      </c>
      <c r="H917">
        <v>617</v>
      </c>
      <c r="I917" t="s">
        <v>517</v>
      </c>
      <c r="J917" t="s">
        <v>477</v>
      </c>
      <c r="K917" t="s">
        <v>478</v>
      </c>
      <c r="L917">
        <v>4562</v>
      </c>
      <c r="M917" t="s">
        <v>188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25">
      <c r="A918">
        <v>49</v>
      </c>
      <c r="B918" t="s">
        <v>467</v>
      </c>
      <c r="C918">
        <v>2019</v>
      </c>
      <c r="D918">
        <v>8</v>
      </c>
      <c r="E918" t="s">
        <v>183</v>
      </c>
      <c r="F918">
        <v>1</v>
      </c>
      <c r="G918" t="s">
        <v>176</v>
      </c>
      <c r="H918">
        <v>1</v>
      </c>
      <c r="I918" t="s">
        <v>496</v>
      </c>
      <c r="J918" t="s">
        <v>497</v>
      </c>
      <c r="K918" t="s">
        <v>498</v>
      </c>
      <c r="L918">
        <v>200</v>
      </c>
      <c r="M918" t="s">
        <v>187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25">
      <c r="A919">
        <v>49</v>
      </c>
      <c r="B919" t="s">
        <v>467</v>
      </c>
      <c r="C919">
        <v>2019</v>
      </c>
      <c r="D919">
        <v>8</v>
      </c>
      <c r="E919" t="s">
        <v>183</v>
      </c>
      <c r="F919">
        <v>5</v>
      </c>
      <c r="G919" t="s">
        <v>184</v>
      </c>
      <c r="H919">
        <v>1</v>
      </c>
      <c r="I919" t="s">
        <v>496</v>
      </c>
      <c r="J919" t="s">
        <v>497</v>
      </c>
      <c r="K919" t="s">
        <v>498</v>
      </c>
      <c r="L919">
        <v>460</v>
      </c>
      <c r="M919" t="s">
        <v>185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25">
      <c r="A920">
        <v>49</v>
      </c>
      <c r="B920" t="s">
        <v>467</v>
      </c>
      <c r="C920">
        <v>2019</v>
      </c>
      <c r="D920">
        <v>8</v>
      </c>
      <c r="E920" t="s">
        <v>183</v>
      </c>
      <c r="F920">
        <v>1</v>
      </c>
      <c r="G920" t="s">
        <v>176</v>
      </c>
      <c r="H920">
        <v>6</v>
      </c>
      <c r="I920" t="s">
        <v>468</v>
      </c>
      <c r="J920" t="s">
        <v>469</v>
      </c>
      <c r="K920" t="s">
        <v>470</v>
      </c>
      <c r="L920">
        <v>200</v>
      </c>
      <c r="M920" t="s">
        <v>187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25">
      <c r="A921">
        <v>49</v>
      </c>
      <c r="B921" t="s">
        <v>467</v>
      </c>
      <c r="C921">
        <v>2019</v>
      </c>
      <c r="D921">
        <v>8</v>
      </c>
      <c r="E921" t="s">
        <v>183</v>
      </c>
      <c r="F921">
        <v>1</v>
      </c>
      <c r="G921" t="s">
        <v>176</v>
      </c>
      <c r="H921">
        <v>5</v>
      </c>
      <c r="I921" t="s">
        <v>471</v>
      </c>
      <c r="J921" t="s">
        <v>472</v>
      </c>
      <c r="K921" t="s">
        <v>473</v>
      </c>
      <c r="L921">
        <v>200</v>
      </c>
      <c r="M921" t="s">
        <v>187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25">
      <c r="A922">
        <v>49</v>
      </c>
      <c r="B922" t="s">
        <v>467</v>
      </c>
      <c r="C922">
        <v>2019</v>
      </c>
      <c r="D922">
        <v>8</v>
      </c>
      <c r="E922" t="s">
        <v>183</v>
      </c>
      <c r="F922">
        <v>3</v>
      </c>
      <c r="G922" t="s">
        <v>179</v>
      </c>
      <c r="H922">
        <v>55</v>
      </c>
      <c r="I922" t="s">
        <v>474</v>
      </c>
      <c r="J922" t="s">
        <v>472</v>
      </c>
      <c r="K922" t="s">
        <v>473</v>
      </c>
      <c r="L922">
        <v>300</v>
      </c>
      <c r="M922" t="s">
        <v>180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25">
      <c r="A923">
        <v>49</v>
      </c>
      <c r="B923" t="s">
        <v>467</v>
      </c>
      <c r="C923">
        <v>2019</v>
      </c>
      <c r="D923">
        <v>8</v>
      </c>
      <c r="E923" t="s">
        <v>183</v>
      </c>
      <c r="F923">
        <v>3</v>
      </c>
      <c r="G923" t="s">
        <v>179</v>
      </c>
      <c r="H923">
        <v>54</v>
      </c>
      <c r="I923" t="s">
        <v>523</v>
      </c>
      <c r="J923" t="s">
        <v>505</v>
      </c>
      <c r="K923" t="s">
        <v>506</v>
      </c>
      <c r="L923">
        <v>300</v>
      </c>
      <c r="M923" t="s">
        <v>180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25">
      <c r="A924">
        <v>49</v>
      </c>
      <c r="B924" t="s">
        <v>467</v>
      </c>
      <c r="C924">
        <v>2019</v>
      </c>
      <c r="D924">
        <v>8</v>
      </c>
      <c r="E924" t="s">
        <v>183</v>
      </c>
      <c r="F924">
        <v>3</v>
      </c>
      <c r="G924" t="s">
        <v>179</v>
      </c>
      <c r="H924">
        <v>6</v>
      </c>
      <c r="I924" t="s">
        <v>468</v>
      </c>
      <c r="J924" t="s">
        <v>469</v>
      </c>
      <c r="K924" t="s">
        <v>470</v>
      </c>
      <c r="L924">
        <v>300</v>
      </c>
      <c r="M924" t="s">
        <v>180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25">
      <c r="A925">
        <v>49</v>
      </c>
      <c r="B925" t="s">
        <v>467</v>
      </c>
      <c r="C925">
        <v>2019</v>
      </c>
      <c r="D925">
        <v>8</v>
      </c>
      <c r="E925" t="s">
        <v>183</v>
      </c>
      <c r="F925">
        <v>3</v>
      </c>
      <c r="G925" t="s">
        <v>179</v>
      </c>
      <c r="H925">
        <v>710</v>
      </c>
      <c r="I925" t="s">
        <v>495</v>
      </c>
      <c r="J925" t="s">
        <v>485</v>
      </c>
      <c r="K925" t="s">
        <v>486</v>
      </c>
      <c r="L925">
        <v>4532</v>
      </c>
      <c r="M925" t="s">
        <v>186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25">
      <c r="A926">
        <v>49</v>
      </c>
      <c r="B926" t="s">
        <v>467</v>
      </c>
      <c r="C926">
        <v>2019</v>
      </c>
      <c r="D926">
        <v>8</v>
      </c>
      <c r="E926" t="s">
        <v>183</v>
      </c>
      <c r="F926">
        <v>3</v>
      </c>
      <c r="G926" t="s">
        <v>179</v>
      </c>
      <c r="H926">
        <v>711</v>
      </c>
      <c r="I926" t="s">
        <v>499</v>
      </c>
      <c r="J926" t="s">
        <v>485</v>
      </c>
      <c r="K926" t="s">
        <v>486</v>
      </c>
      <c r="L926">
        <v>4532</v>
      </c>
      <c r="M926" t="s">
        <v>186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25">
      <c r="A927">
        <v>49</v>
      </c>
      <c r="B927" t="s">
        <v>467</v>
      </c>
      <c r="C927">
        <v>2019</v>
      </c>
      <c r="D927">
        <v>8</v>
      </c>
      <c r="E927" t="s">
        <v>183</v>
      </c>
      <c r="F927">
        <v>5</v>
      </c>
      <c r="G927" t="s">
        <v>184</v>
      </c>
      <c r="H927">
        <v>710</v>
      </c>
      <c r="I927" t="s">
        <v>495</v>
      </c>
      <c r="J927" t="s">
        <v>485</v>
      </c>
      <c r="K927" t="s">
        <v>486</v>
      </c>
      <c r="L927">
        <v>4552</v>
      </c>
      <c r="M927" t="s">
        <v>200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25">
      <c r="A928">
        <v>49</v>
      </c>
      <c r="B928" t="s">
        <v>467</v>
      </c>
      <c r="C928">
        <v>2019</v>
      </c>
      <c r="D928">
        <v>8</v>
      </c>
      <c r="E928" t="s">
        <v>183</v>
      </c>
      <c r="F928">
        <v>3</v>
      </c>
      <c r="G928" t="s">
        <v>179</v>
      </c>
      <c r="H928">
        <v>53</v>
      </c>
      <c r="I928" t="s">
        <v>482</v>
      </c>
      <c r="J928" t="s">
        <v>480</v>
      </c>
      <c r="K928" t="s">
        <v>481</v>
      </c>
      <c r="L928">
        <v>300</v>
      </c>
      <c r="M928" t="s">
        <v>180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25">
      <c r="A929">
        <v>49</v>
      </c>
      <c r="B929" t="s">
        <v>467</v>
      </c>
      <c r="C929">
        <v>2019</v>
      </c>
      <c r="D929">
        <v>8</v>
      </c>
      <c r="E929" t="s">
        <v>183</v>
      </c>
      <c r="F929">
        <v>6</v>
      </c>
      <c r="G929" t="s">
        <v>181</v>
      </c>
      <c r="H929">
        <v>627</v>
      </c>
      <c r="I929" t="s">
        <v>515</v>
      </c>
      <c r="J929" t="s">
        <v>126</v>
      </c>
      <c r="K929" t="s">
        <v>189</v>
      </c>
      <c r="L929">
        <v>700</v>
      </c>
      <c r="M929" t="s">
        <v>182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25">
      <c r="A930">
        <v>49</v>
      </c>
      <c r="B930" t="s">
        <v>467</v>
      </c>
      <c r="C930">
        <v>2019</v>
      </c>
      <c r="D930">
        <v>8</v>
      </c>
      <c r="E930" t="s">
        <v>183</v>
      </c>
      <c r="F930">
        <v>3</v>
      </c>
      <c r="G930" t="s">
        <v>179</v>
      </c>
      <c r="H930">
        <v>605</v>
      </c>
      <c r="I930" t="s">
        <v>514</v>
      </c>
      <c r="J930" t="s">
        <v>488</v>
      </c>
      <c r="K930" t="s">
        <v>489</v>
      </c>
      <c r="L930">
        <v>300</v>
      </c>
      <c r="M930" t="s">
        <v>180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25">
      <c r="A931">
        <v>49</v>
      </c>
      <c r="B931" t="s">
        <v>467</v>
      </c>
      <c r="C931">
        <v>2019</v>
      </c>
      <c r="D931">
        <v>8</v>
      </c>
      <c r="E931" t="s">
        <v>183</v>
      </c>
      <c r="F931">
        <v>6</v>
      </c>
      <c r="G931" t="s">
        <v>181</v>
      </c>
      <c r="H931">
        <v>34</v>
      </c>
      <c r="I931" t="s">
        <v>510</v>
      </c>
      <c r="J931" t="s">
        <v>505</v>
      </c>
      <c r="K931" t="s">
        <v>506</v>
      </c>
      <c r="L931">
        <v>700</v>
      </c>
      <c r="M931" t="s">
        <v>182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25">
      <c r="A932">
        <v>49</v>
      </c>
      <c r="B932" t="s">
        <v>467</v>
      </c>
      <c r="C932">
        <v>2019</v>
      </c>
      <c r="D932">
        <v>8</v>
      </c>
      <c r="E932" t="s">
        <v>183</v>
      </c>
      <c r="F932">
        <v>3</v>
      </c>
      <c r="G932" t="s">
        <v>179</v>
      </c>
      <c r="H932">
        <v>117</v>
      </c>
      <c r="I932" t="s">
        <v>524</v>
      </c>
      <c r="J932" t="s">
        <v>508</v>
      </c>
      <c r="K932" t="s">
        <v>509</v>
      </c>
      <c r="L932">
        <v>300</v>
      </c>
      <c r="M932" t="s">
        <v>180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25">
      <c r="A933">
        <v>49</v>
      </c>
      <c r="B933" t="s">
        <v>467</v>
      </c>
      <c r="C933">
        <v>2019</v>
      </c>
      <c r="D933">
        <v>8</v>
      </c>
      <c r="E933" t="s">
        <v>183</v>
      </c>
      <c r="F933">
        <v>3</v>
      </c>
      <c r="G933" t="s">
        <v>179</v>
      </c>
      <c r="H933">
        <v>13</v>
      </c>
      <c r="I933" t="s">
        <v>479</v>
      </c>
      <c r="J933" t="s">
        <v>480</v>
      </c>
      <c r="K933" t="s">
        <v>481</v>
      </c>
      <c r="L933">
        <v>300</v>
      </c>
      <c r="M933" t="s">
        <v>180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25">
      <c r="A934">
        <v>49</v>
      </c>
      <c r="B934" t="s">
        <v>467</v>
      </c>
      <c r="C934">
        <v>2019</v>
      </c>
      <c r="D934">
        <v>8</v>
      </c>
      <c r="E934" t="s">
        <v>183</v>
      </c>
      <c r="F934">
        <v>3</v>
      </c>
      <c r="G934" t="s">
        <v>179</v>
      </c>
      <c r="H934">
        <v>700</v>
      </c>
      <c r="I934" t="s">
        <v>494</v>
      </c>
      <c r="J934" t="s">
        <v>485</v>
      </c>
      <c r="K934" t="s">
        <v>486</v>
      </c>
      <c r="L934">
        <v>300</v>
      </c>
      <c r="M934" t="s">
        <v>180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25">
      <c r="A935">
        <v>49</v>
      </c>
      <c r="B935" t="s">
        <v>467</v>
      </c>
      <c r="C935">
        <v>2019</v>
      </c>
      <c r="D935">
        <v>8</v>
      </c>
      <c r="E935" t="s">
        <v>183</v>
      </c>
      <c r="F935">
        <v>5</v>
      </c>
      <c r="G935" t="s">
        <v>184</v>
      </c>
      <c r="H935">
        <v>705</v>
      </c>
      <c r="I935" t="s">
        <v>484</v>
      </c>
      <c r="J935" t="s">
        <v>485</v>
      </c>
      <c r="K935" t="s">
        <v>486</v>
      </c>
      <c r="L935">
        <v>460</v>
      </c>
      <c r="M935" t="s">
        <v>185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25">
      <c r="A936">
        <v>49</v>
      </c>
      <c r="B936" t="s">
        <v>467</v>
      </c>
      <c r="C936">
        <v>2019</v>
      </c>
      <c r="D936">
        <v>8</v>
      </c>
      <c r="E936" t="s">
        <v>183</v>
      </c>
      <c r="F936">
        <v>5</v>
      </c>
      <c r="G936" t="s">
        <v>184</v>
      </c>
      <c r="H936">
        <v>711</v>
      </c>
      <c r="I936" t="s">
        <v>499</v>
      </c>
      <c r="J936" t="s">
        <v>485</v>
      </c>
      <c r="K936" t="s">
        <v>486</v>
      </c>
      <c r="L936">
        <v>4552</v>
      </c>
      <c r="M936" t="s">
        <v>200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25">
      <c r="A937">
        <v>49</v>
      </c>
      <c r="B937" t="s">
        <v>467</v>
      </c>
      <c r="C937">
        <v>2019</v>
      </c>
      <c r="D937">
        <v>8</v>
      </c>
      <c r="E937" t="s">
        <v>183</v>
      </c>
      <c r="F937">
        <v>5</v>
      </c>
      <c r="G937" t="s">
        <v>184</v>
      </c>
      <c r="H937">
        <v>944</v>
      </c>
      <c r="I937" t="s">
        <v>518</v>
      </c>
      <c r="J937" t="s">
        <v>519</v>
      </c>
      <c r="K937" t="s">
        <v>520</v>
      </c>
      <c r="L937">
        <v>4552</v>
      </c>
      <c r="M937" t="s">
        <v>200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25">
      <c r="A938">
        <v>49</v>
      </c>
      <c r="B938" t="s">
        <v>467</v>
      </c>
      <c r="C938">
        <v>2019</v>
      </c>
      <c r="D938">
        <v>8</v>
      </c>
      <c r="E938" t="s">
        <v>183</v>
      </c>
      <c r="F938">
        <v>5</v>
      </c>
      <c r="G938" t="s">
        <v>184</v>
      </c>
      <c r="H938">
        <v>954</v>
      </c>
      <c r="I938" t="s">
        <v>483</v>
      </c>
      <c r="J938" t="s">
        <v>480</v>
      </c>
      <c r="K938" t="s">
        <v>481</v>
      </c>
      <c r="L938">
        <v>4552</v>
      </c>
      <c r="M938" t="s">
        <v>200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25">
      <c r="A939">
        <v>49</v>
      </c>
      <c r="B939" t="s">
        <v>467</v>
      </c>
      <c r="C939">
        <v>2019</v>
      </c>
      <c r="D939">
        <v>8</v>
      </c>
      <c r="E939" t="s">
        <v>183</v>
      </c>
      <c r="F939">
        <v>3</v>
      </c>
      <c r="G939" t="s">
        <v>179</v>
      </c>
      <c r="H939">
        <v>408</v>
      </c>
      <c r="I939" t="s">
        <v>525</v>
      </c>
      <c r="J939">
        <v>2231</v>
      </c>
      <c r="K939" t="s">
        <v>189</v>
      </c>
      <c r="L939">
        <v>300</v>
      </c>
      <c r="M939" t="s">
        <v>180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25">
      <c r="A940">
        <v>49</v>
      </c>
      <c r="B940" t="s">
        <v>467</v>
      </c>
      <c r="C940">
        <v>2019</v>
      </c>
      <c r="D940">
        <v>8</v>
      </c>
      <c r="E940" t="s">
        <v>183</v>
      </c>
      <c r="F940">
        <v>3</v>
      </c>
      <c r="G940" t="s">
        <v>179</v>
      </c>
      <c r="H940">
        <v>425</v>
      </c>
      <c r="I940" t="s">
        <v>526</v>
      </c>
      <c r="J940" t="s">
        <v>527</v>
      </c>
      <c r="K940" t="s">
        <v>189</v>
      </c>
      <c r="L940">
        <v>1675</v>
      </c>
      <c r="M940" t="s">
        <v>528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25">
      <c r="A941">
        <v>49</v>
      </c>
      <c r="B941" t="s">
        <v>467</v>
      </c>
      <c r="C941">
        <v>2019</v>
      </c>
      <c r="D941">
        <v>8</v>
      </c>
      <c r="E941" t="s">
        <v>183</v>
      </c>
      <c r="F941">
        <v>5</v>
      </c>
      <c r="G941" t="s">
        <v>184</v>
      </c>
      <c r="H941">
        <v>423</v>
      </c>
      <c r="I941" t="s">
        <v>529</v>
      </c>
      <c r="J941" t="s">
        <v>530</v>
      </c>
      <c r="K941" t="s">
        <v>189</v>
      </c>
      <c r="L941">
        <v>1671</v>
      </c>
      <c r="M941" t="s">
        <v>531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25">
      <c r="A942">
        <v>49</v>
      </c>
      <c r="B942" t="s">
        <v>467</v>
      </c>
      <c r="C942">
        <v>2019</v>
      </c>
      <c r="D942">
        <v>8</v>
      </c>
      <c r="E942" t="s">
        <v>183</v>
      </c>
      <c r="F942">
        <v>3</v>
      </c>
      <c r="G942" t="s">
        <v>179</v>
      </c>
      <c r="H942">
        <v>421</v>
      </c>
      <c r="I942" t="s">
        <v>532</v>
      </c>
      <c r="J942">
        <v>2496</v>
      </c>
      <c r="K942" t="s">
        <v>189</v>
      </c>
      <c r="L942">
        <v>300</v>
      </c>
      <c r="M942" t="s">
        <v>180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25">
      <c r="A943">
        <v>49</v>
      </c>
      <c r="B943" t="s">
        <v>467</v>
      </c>
      <c r="C943">
        <v>2019</v>
      </c>
      <c r="D943">
        <v>8</v>
      </c>
      <c r="E943" t="s">
        <v>183</v>
      </c>
      <c r="F943">
        <v>10</v>
      </c>
      <c r="G943" t="s">
        <v>193</v>
      </c>
      <c r="H943">
        <v>402</v>
      </c>
      <c r="I943" t="s">
        <v>533</v>
      </c>
      <c r="J943">
        <v>1301</v>
      </c>
      <c r="K943" t="s">
        <v>189</v>
      </c>
      <c r="L943">
        <v>207</v>
      </c>
      <c r="M943" t="s">
        <v>195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25">
      <c r="A944">
        <v>49</v>
      </c>
      <c r="B944" t="s">
        <v>467</v>
      </c>
      <c r="C944">
        <v>2019</v>
      </c>
      <c r="D944">
        <v>8</v>
      </c>
      <c r="E944" t="s">
        <v>183</v>
      </c>
      <c r="F944">
        <v>3</v>
      </c>
      <c r="G944" t="s">
        <v>179</v>
      </c>
      <c r="H944">
        <v>439</v>
      </c>
      <c r="I944" t="s">
        <v>534</v>
      </c>
      <c r="J944" t="s">
        <v>535</v>
      </c>
      <c r="K944" t="s">
        <v>189</v>
      </c>
      <c r="L944">
        <v>300</v>
      </c>
      <c r="M944" t="s">
        <v>180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25">
      <c r="A945">
        <v>49</v>
      </c>
      <c r="B945" t="s">
        <v>467</v>
      </c>
      <c r="C945">
        <v>2019</v>
      </c>
      <c r="D945">
        <v>8</v>
      </c>
      <c r="E945" t="s">
        <v>183</v>
      </c>
      <c r="F945">
        <v>3</v>
      </c>
      <c r="G945" t="s">
        <v>179</v>
      </c>
      <c r="H945">
        <v>411</v>
      </c>
      <c r="I945" t="s">
        <v>536</v>
      </c>
      <c r="J945" t="s">
        <v>537</v>
      </c>
      <c r="K945" t="s">
        <v>189</v>
      </c>
      <c r="L945">
        <v>1670</v>
      </c>
      <c r="M945" t="s">
        <v>538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25">
      <c r="A946">
        <v>49</v>
      </c>
      <c r="B946" t="s">
        <v>467</v>
      </c>
      <c r="C946">
        <v>2019</v>
      </c>
      <c r="D946">
        <v>8</v>
      </c>
      <c r="E946" t="s">
        <v>183</v>
      </c>
      <c r="F946">
        <v>3</v>
      </c>
      <c r="G946" t="s">
        <v>179</v>
      </c>
      <c r="H946">
        <v>415</v>
      </c>
      <c r="I946" t="s">
        <v>548</v>
      </c>
      <c r="J946" t="s">
        <v>549</v>
      </c>
      <c r="K946" t="s">
        <v>189</v>
      </c>
      <c r="L946">
        <v>1670</v>
      </c>
      <c r="M946" t="s">
        <v>538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25">
      <c r="A947">
        <v>49</v>
      </c>
      <c r="B947" t="s">
        <v>467</v>
      </c>
      <c r="C947">
        <v>2019</v>
      </c>
      <c r="D947">
        <v>8</v>
      </c>
      <c r="E947" t="s">
        <v>183</v>
      </c>
      <c r="F947">
        <v>5</v>
      </c>
      <c r="G947" t="s">
        <v>184</v>
      </c>
      <c r="H947">
        <v>417</v>
      </c>
      <c r="I947" t="s">
        <v>546</v>
      </c>
      <c r="J947">
        <v>2367</v>
      </c>
      <c r="K947" t="s">
        <v>189</v>
      </c>
      <c r="L947">
        <v>400</v>
      </c>
      <c r="M947" t="s">
        <v>184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25">
      <c r="A948">
        <v>49</v>
      </c>
      <c r="B948" t="s">
        <v>467</v>
      </c>
      <c r="C948">
        <v>2019</v>
      </c>
      <c r="D948">
        <v>8</v>
      </c>
      <c r="E948" t="s">
        <v>183</v>
      </c>
      <c r="F948">
        <v>3</v>
      </c>
      <c r="G948" t="s">
        <v>179</v>
      </c>
      <c r="H948">
        <v>423</v>
      </c>
      <c r="I948" t="s">
        <v>529</v>
      </c>
      <c r="J948" t="s">
        <v>530</v>
      </c>
      <c r="K948" t="s">
        <v>189</v>
      </c>
      <c r="L948">
        <v>1671</v>
      </c>
      <c r="M948" t="s">
        <v>531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25">
      <c r="A949">
        <v>49</v>
      </c>
      <c r="B949" t="s">
        <v>467</v>
      </c>
      <c r="C949">
        <v>2019</v>
      </c>
      <c r="D949">
        <v>8</v>
      </c>
      <c r="E949" t="s">
        <v>183</v>
      </c>
      <c r="F949">
        <v>5</v>
      </c>
      <c r="G949" t="s">
        <v>184</v>
      </c>
      <c r="H949">
        <v>421</v>
      </c>
      <c r="I949" t="s">
        <v>532</v>
      </c>
      <c r="J949">
        <v>2496</v>
      </c>
      <c r="K949" t="s">
        <v>189</v>
      </c>
      <c r="L949">
        <v>400</v>
      </c>
      <c r="M949" t="s">
        <v>184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25">
      <c r="A950">
        <v>49</v>
      </c>
      <c r="B950" t="s">
        <v>467</v>
      </c>
      <c r="C950">
        <v>2019</v>
      </c>
      <c r="D950">
        <v>8</v>
      </c>
      <c r="E950" t="s">
        <v>183</v>
      </c>
      <c r="F950">
        <v>3</v>
      </c>
      <c r="G950" t="s">
        <v>179</v>
      </c>
      <c r="H950">
        <v>406</v>
      </c>
      <c r="I950" t="s">
        <v>550</v>
      </c>
      <c r="J950">
        <v>2221</v>
      </c>
      <c r="K950" t="s">
        <v>189</v>
      </c>
      <c r="L950">
        <v>1670</v>
      </c>
      <c r="M950" t="s">
        <v>538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25">
      <c r="A951">
        <v>49</v>
      </c>
      <c r="B951" t="s">
        <v>467</v>
      </c>
      <c r="C951">
        <v>2019</v>
      </c>
      <c r="D951">
        <v>8</v>
      </c>
      <c r="E951" t="s">
        <v>183</v>
      </c>
      <c r="F951">
        <v>3</v>
      </c>
      <c r="G951" t="s">
        <v>179</v>
      </c>
      <c r="H951">
        <v>405</v>
      </c>
      <c r="I951" t="s">
        <v>551</v>
      </c>
      <c r="J951">
        <v>2237</v>
      </c>
      <c r="K951" t="s">
        <v>189</v>
      </c>
      <c r="L951">
        <v>300</v>
      </c>
      <c r="M951" t="s">
        <v>180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25">
      <c r="A952">
        <v>49</v>
      </c>
      <c r="B952" t="s">
        <v>467</v>
      </c>
      <c r="C952">
        <v>2019</v>
      </c>
      <c r="D952">
        <v>8</v>
      </c>
      <c r="E952" t="s">
        <v>183</v>
      </c>
      <c r="F952">
        <v>3</v>
      </c>
      <c r="G952" t="s">
        <v>179</v>
      </c>
      <c r="H952">
        <v>413</v>
      </c>
      <c r="I952" t="s">
        <v>558</v>
      </c>
      <c r="J952">
        <v>3496</v>
      </c>
      <c r="K952" t="s">
        <v>189</v>
      </c>
      <c r="L952">
        <v>300</v>
      </c>
      <c r="M952" t="s">
        <v>180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25">
      <c r="A953">
        <v>49</v>
      </c>
      <c r="B953" t="s">
        <v>467</v>
      </c>
      <c r="C953">
        <v>2019</v>
      </c>
      <c r="D953">
        <v>8</v>
      </c>
      <c r="E953" t="s">
        <v>183</v>
      </c>
      <c r="F953">
        <v>3</v>
      </c>
      <c r="G953" t="s">
        <v>179</v>
      </c>
      <c r="H953">
        <v>432</v>
      </c>
      <c r="I953" t="s">
        <v>554</v>
      </c>
      <c r="J953" t="s">
        <v>555</v>
      </c>
      <c r="K953" t="s">
        <v>189</v>
      </c>
      <c r="L953">
        <v>1674</v>
      </c>
      <c r="M953" t="s">
        <v>556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25">
      <c r="A954">
        <v>49</v>
      </c>
      <c r="B954" t="s">
        <v>467</v>
      </c>
      <c r="C954">
        <v>2019</v>
      </c>
      <c r="D954">
        <v>8</v>
      </c>
      <c r="E954" t="s">
        <v>183</v>
      </c>
      <c r="F954">
        <v>3</v>
      </c>
      <c r="G954" t="s">
        <v>179</v>
      </c>
      <c r="H954">
        <v>419</v>
      </c>
      <c r="I954" t="s">
        <v>566</v>
      </c>
      <c r="J954" t="s">
        <v>567</v>
      </c>
      <c r="K954" t="s">
        <v>189</v>
      </c>
      <c r="L954">
        <v>1671</v>
      </c>
      <c r="M954" t="s">
        <v>531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25">
      <c r="A955">
        <v>49</v>
      </c>
      <c r="B955" t="s">
        <v>467</v>
      </c>
      <c r="C955">
        <v>2019</v>
      </c>
      <c r="D955">
        <v>8</v>
      </c>
      <c r="E955" t="s">
        <v>183</v>
      </c>
      <c r="F955">
        <v>5</v>
      </c>
      <c r="G955" t="s">
        <v>184</v>
      </c>
      <c r="H955">
        <v>419</v>
      </c>
      <c r="I955" t="s">
        <v>566</v>
      </c>
      <c r="J955" t="s">
        <v>567</v>
      </c>
      <c r="K955" t="s">
        <v>189</v>
      </c>
      <c r="L955">
        <v>1671</v>
      </c>
      <c r="M955" t="s">
        <v>531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25">
      <c r="A956">
        <v>49</v>
      </c>
      <c r="B956" t="s">
        <v>467</v>
      </c>
      <c r="C956">
        <v>2019</v>
      </c>
      <c r="D956">
        <v>8</v>
      </c>
      <c r="E956" t="s">
        <v>183</v>
      </c>
      <c r="F956">
        <v>5</v>
      </c>
      <c r="G956" t="s">
        <v>184</v>
      </c>
      <c r="H956">
        <v>414</v>
      </c>
      <c r="I956" t="s">
        <v>552</v>
      </c>
      <c r="J956">
        <v>3421</v>
      </c>
      <c r="K956" t="s">
        <v>189</v>
      </c>
      <c r="L956">
        <v>1670</v>
      </c>
      <c r="M956" t="s">
        <v>538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25">
      <c r="A957">
        <v>49</v>
      </c>
      <c r="B957" t="s">
        <v>467</v>
      </c>
      <c r="C957">
        <v>2019</v>
      </c>
      <c r="D957">
        <v>8</v>
      </c>
      <c r="E957" t="s">
        <v>183</v>
      </c>
      <c r="F957">
        <v>3</v>
      </c>
      <c r="G957" t="s">
        <v>179</v>
      </c>
      <c r="H957">
        <v>422</v>
      </c>
      <c r="I957" t="s">
        <v>547</v>
      </c>
      <c r="J957">
        <v>2421</v>
      </c>
      <c r="K957" t="s">
        <v>189</v>
      </c>
      <c r="L957">
        <v>1671</v>
      </c>
      <c r="M957" t="s">
        <v>531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25">
      <c r="A958">
        <v>49</v>
      </c>
      <c r="B958" t="s">
        <v>467</v>
      </c>
      <c r="C958">
        <v>2019</v>
      </c>
      <c r="D958">
        <v>8</v>
      </c>
      <c r="E958" t="s">
        <v>183</v>
      </c>
      <c r="F958">
        <v>5</v>
      </c>
      <c r="G958" t="s">
        <v>184</v>
      </c>
      <c r="H958">
        <v>422</v>
      </c>
      <c r="I958" t="s">
        <v>547</v>
      </c>
      <c r="J958">
        <v>2421</v>
      </c>
      <c r="K958" t="s">
        <v>189</v>
      </c>
      <c r="L958">
        <v>1671</v>
      </c>
      <c r="M958" t="s">
        <v>531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25">
      <c r="A959">
        <v>49</v>
      </c>
      <c r="B959" t="s">
        <v>467</v>
      </c>
      <c r="C959">
        <v>2019</v>
      </c>
      <c r="D959">
        <v>8</v>
      </c>
      <c r="E959" t="s">
        <v>183</v>
      </c>
      <c r="F959">
        <v>3</v>
      </c>
      <c r="G959" t="s">
        <v>179</v>
      </c>
      <c r="H959">
        <v>410</v>
      </c>
      <c r="I959" t="s">
        <v>560</v>
      </c>
      <c r="J959">
        <v>3321</v>
      </c>
      <c r="K959" t="s">
        <v>189</v>
      </c>
      <c r="L959">
        <v>1670</v>
      </c>
      <c r="M959" t="s">
        <v>538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25">
      <c r="A960">
        <v>49</v>
      </c>
      <c r="B960" t="s">
        <v>467</v>
      </c>
      <c r="C960">
        <v>2019</v>
      </c>
      <c r="D960">
        <v>8</v>
      </c>
      <c r="E960" t="s">
        <v>183</v>
      </c>
      <c r="F960">
        <v>3</v>
      </c>
      <c r="G960" t="s">
        <v>179</v>
      </c>
      <c r="H960">
        <v>407</v>
      </c>
      <c r="I960" t="s">
        <v>543</v>
      </c>
      <c r="J960" t="s">
        <v>544</v>
      </c>
      <c r="K960" t="s">
        <v>189</v>
      </c>
      <c r="L960">
        <v>1670</v>
      </c>
      <c r="M960" t="s">
        <v>538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25">
      <c r="A961">
        <v>49</v>
      </c>
      <c r="B961" t="s">
        <v>467</v>
      </c>
      <c r="C961">
        <v>2019</v>
      </c>
      <c r="D961">
        <v>8</v>
      </c>
      <c r="E961" t="s">
        <v>183</v>
      </c>
      <c r="F961">
        <v>5</v>
      </c>
      <c r="G961" t="s">
        <v>184</v>
      </c>
      <c r="H961">
        <v>405</v>
      </c>
      <c r="I961" t="s">
        <v>551</v>
      </c>
      <c r="J961">
        <v>2237</v>
      </c>
      <c r="K961" t="s">
        <v>189</v>
      </c>
      <c r="L961">
        <v>400</v>
      </c>
      <c r="M961" t="s">
        <v>184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25">
      <c r="A962">
        <v>49</v>
      </c>
      <c r="B962" t="s">
        <v>467</v>
      </c>
      <c r="C962">
        <v>2019</v>
      </c>
      <c r="D962">
        <v>8</v>
      </c>
      <c r="E962" t="s">
        <v>183</v>
      </c>
      <c r="F962">
        <v>5</v>
      </c>
      <c r="G962" t="s">
        <v>184</v>
      </c>
      <c r="H962">
        <v>415</v>
      </c>
      <c r="I962" t="s">
        <v>548</v>
      </c>
      <c r="J962" t="s">
        <v>549</v>
      </c>
      <c r="K962" t="s">
        <v>189</v>
      </c>
      <c r="L962">
        <v>1670</v>
      </c>
      <c r="M962" t="s">
        <v>538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25">
      <c r="A963">
        <v>49</v>
      </c>
      <c r="B963" t="s">
        <v>467</v>
      </c>
      <c r="C963">
        <v>2019</v>
      </c>
      <c r="D963">
        <v>8</v>
      </c>
      <c r="E963" t="s">
        <v>183</v>
      </c>
      <c r="F963">
        <v>3</v>
      </c>
      <c r="G963" t="s">
        <v>179</v>
      </c>
      <c r="H963">
        <v>428</v>
      </c>
      <c r="I963" t="s">
        <v>576</v>
      </c>
      <c r="J963" t="s">
        <v>577</v>
      </c>
      <c r="K963" t="s">
        <v>189</v>
      </c>
      <c r="L963">
        <v>1675</v>
      </c>
      <c r="M963" t="s">
        <v>528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25">
      <c r="A964">
        <v>49</v>
      </c>
      <c r="B964" t="s">
        <v>467</v>
      </c>
      <c r="C964">
        <v>2019</v>
      </c>
      <c r="D964">
        <v>8</v>
      </c>
      <c r="E964" t="s">
        <v>183</v>
      </c>
      <c r="F964">
        <v>3</v>
      </c>
      <c r="G964" t="s">
        <v>179</v>
      </c>
      <c r="H964">
        <v>412</v>
      </c>
      <c r="I964" t="s">
        <v>580</v>
      </c>
      <c r="J964">
        <v>3331</v>
      </c>
      <c r="K964" t="s">
        <v>189</v>
      </c>
      <c r="L964">
        <v>300</v>
      </c>
      <c r="M964" t="s">
        <v>180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25">
      <c r="A965">
        <v>49</v>
      </c>
      <c r="B965" t="s">
        <v>467</v>
      </c>
      <c r="C965">
        <v>2019</v>
      </c>
      <c r="D965">
        <v>8</v>
      </c>
      <c r="E965" t="s">
        <v>183</v>
      </c>
      <c r="F965">
        <v>5</v>
      </c>
      <c r="G965" t="s">
        <v>184</v>
      </c>
      <c r="H965">
        <v>409</v>
      </c>
      <c r="I965" t="s">
        <v>564</v>
      </c>
      <c r="J965">
        <v>3367</v>
      </c>
      <c r="K965" t="s">
        <v>189</v>
      </c>
      <c r="L965">
        <v>400</v>
      </c>
      <c r="M965" t="s">
        <v>184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25">
      <c r="A966">
        <v>49</v>
      </c>
      <c r="B966" t="s">
        <v>467</v>
      </c>
      <c r="C966">
        <v>2019</v>
      </c>
      <c r="D966">
        <v>8</v>
      </c>
      <c r="E966" t="s">
        <v>183</v>
      </c>
      <c r="F966">
        <v>3</v>
      </c>
      <c r="G966" t="s">
        <v>179</v>
      </c>
      <c r="H966">
        <v>400</v>
      </c>
      <c r="I966" t="s">
        <v>557</v>
      </c>
      <c r="J966">
        <v>0</v>
      </c>
      <c r="K966" t="s">
        <v>189</v>
      </c>
      <c r="L966">
        <v>0</v>
      </c>
      <c r="M966" t="s">
        <v>189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25">
      <c r="A967">
        <v>49</v>
      </c>
      <c r="B967" t="s">
        <v>467</v>
      </c>
      <c r="C967">
        <v>2019</v>
      </c>
      <c r="D967">
        <v>8</v>
      </c>
      <c r="E967" t="s">
        <v>183</v>
      </c>
      <c r="F967">
        <v>1</v>
      </c>
      <c r="G967" t="s">
        <v>176</v>
      </c>
      <c r="H967">
        <v>401</v>
      </c>
      <c r="I967" t="s">
        <v>572</v>
      </c>
      <c r="J967">
        <v>1012</v>
      </c>
      <c r="K967" t="s">
        <v>189</v>
      </c>
      <c r="L967">
        <v>200</v>
      </c>
      <c r="M967" t="s">
        <v>187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25">
      <c r="A968">
        <v>49</v>
      </c>
      <c r="B968" t="s">
        <v>467</v>
      </c>
      <c r="C968">
        <v>2019</v>
      </c>
      <c r="D968">
        <v>8</v>
      </c>
      <c r="E968" t="s">
        <v>183</v>
      </c>
      <c r="F968">
        <v>5</v>
      </c>
      <c r="G968" t="s">
        <v>184</v>
      </c>
      <c r="H968">
        <v>406</v>
      </c>
      <c r="I968" t="s">
        <v>550</v>
      </c>
      <c r="J968">
        <v>2221</v>
      </c>
      <c r="K968" t="s">
        <v>189</v>
      </c>
      <c r="L968">
        <v>1670</v>
      </c>
      <c r="M968" t="s">
        <v>538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25">
      <c r="A969">
        <v>49</v>
      </c>
      <c r="B969" t="s">
        <v>467</v>
      </c>
      <c r="C969">
        <v>2019</v>
      </c>
      <c r="D969">
        <v>8</v>
      </c>
      <c r="E969" t="s">
        <v>183</v>
      </c>
      <c r="F969">
        <v>5</v>
      </c>
      <c r="G969" t="s">
        <v>184</v>
      </c>
      <c r="H969">
        <v>418</v>
      </c>
      <c r="I969" t="s">
        <v>575</v>
      </c>
      <c r="J969">
        <v>2321</v>
      </c>
      <c r="K969" t="s">
        <v>189</v>
      </c>
      <c r="L969">
        <v>1671</v>
      </c>
      <c r="M969" t="s">
        <v>531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25">
      <c r="A970">
        <v>49</v>
      </c>
      <c r="B970" t="s">
        <v>467</v>
      </c>
      <c r="C970">
        <v>2019</v>
      </c>
      <c r="D970">
        <v>8</v>
      </c>
      <c r="E970" t="s">
        <v>183</v>
      </c>
      <c r="F970">
        <v>3</v>
      </c>
      <c r="G970" t="s">
        <v>179</v>
      </c>
      <c r="H970">
        <v>414</v>
      </c>
      <c r="I970" t="s">
        <v>552</v>
      </c>
      <c r="J970">
        <v>3421</v>
      </c>
      <c r="K970" t="s">
        <v>189</v>
      </c>
      <c r="L970">
        <v>1670</v>
      </c>
      <c r="M970" t="s">
        <v>538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25">
      <c r="A971">
        <v>49</v>
      </c>
      <c r="B971" t="s">
        <v>467</v>
      </c>
      <c r="C971">
        <v>2019</v>
      </c>
      <c r="D971">
        <v>8</v>
      </c>
      <c r="E971" t="s">
        <v>183</v>
      </c>
      <c r="F971">
        <v>1</v>
      </c>
      <c r="G971" t="s">
        <v>176</v>
      </c>
      <c r="H971">
        <v>400</v>
      </c>
      <c r="I971" t="s">
        <v>557</v>
      </c>
      <c r="J971">
        <v>1247</v>
      </c>
      <c r="K971" t="s">
        <v>189</v>
      </c>
      <c r="L971">
        <v>207</v>
      </c>
      <c r="M971" t="s">
        <v>195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25">
      <c r="A972">
        <v>49</v>
      </c>
      <c r="B972" t="s">
        <v>467</v>
      </c>
      <c r="C972">
        <v>2019</v>
      </c>
      <c r="D972">
        <v>8</v>
      </c>
      <c r="E972" t="s">
        <v>183</v>
      </c>
      <c r="F972">
        <v>10</v>
      </c>
      <c r="G972" t="s">
        <v>193</v>
      </c>
      <c r="H972">
        <v>400</v>
      </c>
      <c r="I972" t="s">
        <v>557</v>
      </c>
      <c r="J972">
        <v>1247</v>
      </c>
      <c r="K972" t="s">
        <v>189</v>
      </c>
      <c r="L972">
        <v>207</v>
      </c>
      <c r="M972" t="s">
        <v>195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25">
      <c r="A973">
        <v>49</v>
      </c>
      <c r="B973" t="s">
        <v>467</v>
      </c>
      <c r="C973">
        <v>2019</v>
      </c>
      <c r="D973">
        <v>8</v>
      </c>
      <c r="E973" t="s">
        <v>183</v>
      </c>
      <c r="F973">
        <v>5</v>
      </c>
      <c r="G973" t="s">
        <v>184</v>
      </c>
      <c r="H973">
        <v>410</v>
      </c>
      <c r="I973" t="s">
        <v>560</v>
      </c>
      <c r="J973">
        <v>3321</v>
      </c>
      <c r="K973" t="s">
        <v>189</v>
      </c>
      <c r="L973">
        <v>1670</v>
      </c>
      <c r="M973" t="s">
        <v>538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25">
      <c r="A974">
        <v>49</v>
      </c>
      <c r="B974" t="s">
        <v>467</v>
      </c>
      <c r="C974">
        <v>2019</v>
      </c>
      <c r="D974">
        <v>8</v>
      </c>
      <c r="E974" t="s">
        <v>183</v>
      </c>
      <c r="F974">
        <v>3</v>
      </c>
      <c r="G974" t="s">
        <v>179</v>
      </c>
      <c r="H974">
        <v>430</v>
      </c>
      <c r="I974" t="s">
        <v>539</v>
      </c>
      <c r="J974" t="s">
        <v>540</v>
      </c>
      <c r="K974" t="s">
        <v>189</v>
      </c>
      <c r="L974">
        <v>300</v>
      </c>
      <c r="M974" t="s">
        <v>180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25">
      <c r="A975">
        <v>49</v>
      </c>
      <c r="B975" t="s">
        <v>467</v>
      </c>
      <c r="C975">
        <v>2019</v>
      </c>
      <c r="D975">
        <v>8</v>
      </c>
      <c r="E975" t="s">
        <v>183</v>
      </c>
      <c r="F975">
        <v>10</v>
      </c>
      <c r="G975" t="s">
        <v>193</v>
      </c>
      <c r="H975">
        <v>401</v>
      </c>
      <c r="I975" t="s">
        <v>572</v>
      </c>
      <c r="J975">
        <v>1012</v>
      </c>
      <c r="K975" t="s">
        <v>189</v>
      </c>
      <c r="L975">
        <v>200</v>
      </c>
      <c r="M975" t="s">
        <v>187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25">
      <c r="A976">
        <v>49</v>
      </c>
      <c r="B976" t="s">
        <v>467</v>
      </c>
      <c r="C976">
        <v>2019</v>
      </c>
      <c r="D976">
        <v>8</v>
      </c>
      <c r="E976" t="s">
        <v>183</v>
      </c>
      <c r="F976">
        <v>1</v>
      </c>
      <c r="G976" t="s">
        <v>176</v>
      </c>
      <c r="H976">
        <v>403</v>
      </c>
      <c r="I976" t="s">
        <v>559</v>
      </c>
      <c r="J976">
        <v>1101</v>
      </c>
      <c r="K976" t="s">
        <v>189</v>
      </c>
      <c r="L976">
        <v>200</v>
      </c>
      <c r="M976" t="s">
        <v>187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25">
      <c r="A977">
        <v>49</v>
      </c>
      <c r="B977" t="s">
        <v>467</v>
      </c>
      <c r="C977">
        <v>2019</v>
      </c>
      <c r="D977">
        <v>8</v>
      </c>
      <c r="E977" t="s">
        <v>183</v>
      </c>
      <c r="F977">
        <v>3</v>
      </c>
      <c r="G977" t="s">
        <v>179</v>
      </c>
      <c r="H977">
        <v>440</v>
      </c>
      <c r="I977" t="s">
        <v>569</v>
      </c>
      <c r="J977" t="s">
        <v>570</v>
      </c>
      <c r="K977" t="s">
        <v>189</v>
      </c>
      <c r="L977">
        <v>1672</v>
      </c>
      <c r="M977" t="s">
        <v>571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25">
      <c r="A978">
        <v>49</v>
      </c>
      <c r="B978" t="s">
        <v>467</v>
      </c>
      <c r="C978">
        <v>2019</v>
      </c>
      <c r="D978">
        <v>8</v>
      </c>
      <c r="E978" t="s">
        <v>183</v>
      </c>
      <c r="F978">
        <v>3</v>
      </c>
      <c r="G978" t="s">
        <v>179</v>
      </c>
      <c r="H978">
        <v>442</v>
      </c>
      <c r="I978" t="s">
        <v>578</v>
      </c>
      <c r="J978" t="s">
        <v>579</v>
      </c>
      <c r="K978" t="s">
        <v>189</v>
      </c>
      <c r="L978">
        <v>1672</v>
      </c>
      <c r="M978" t="s">
        <v>571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25">
      <c r="A979">
        <v>49</v>
      </c>
      <c r="B979" t="s">
        <v>467</v>
      </c>
      <c r="C979">
        <v>2019</v>
      </c>
      <c r="D979">
        <v>8</v>
      </c>
      <c r="E979" t="s">
        <v>183</v>
      </c>
      <c r="F979">
        <v>5</v>
      </c>
      <c r="G979" t="s">
        <v>184</v>
      </c>
      <c r="H979">
        <v>407</v>
      </c>
      <c r="I979" t="s">
        <v>543</v>
      </c>
      <c r="J979" t="s">
        <v>544</v>
      </c>
      <c r="K979" t="s">
        <v>189</v>
      </c>
      <c r="L979">
        <v>1670</v>
      </c>
      <c r="M979" t="s">
        <v>538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25">
      <c r="A980">
        <v>49</v>
      </c>
      <c r="B980" t="s">
        <v>467</v>
      </c>
      <c r="C980">
        <v>2019</v>
      </c>
      <c r="D980">
        <v>8</v>
      </c>
      <c r="E980" t="s">
        <v>183</v>
      </c>
      <c r="F980">
        <v>3</v>
      </c>
      <c r="G980" t="s">
        <v>179</v>
      </c>
      <c r="H980">
        <v>418</v>
      </c>
      <c r="I980" t="s">
        <v>575</v>
      </c>
      <c r="J980">
        <v>2321</v>
      </c>
      <c r="K980" t="s">
        <v>189</v>
      </c>
      <c r="L980">
        <v>1671</v>
      </c>
      <c r="M980" t="s">
        <v>531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25">
      <c r="A981">
        <v>49</v>
      </c>
      <c r="B981" t="s">
        <v>467</v>
      </c>
      <c r="C981">
        <v>2019</v>
      </c>
      <c r="D981">
        <v>8</v>
      </c>
      <c r="E981" t="s">
        <v>183</v>
      </c>
      <c r="F981">
        <v>3</v>
      </c>
      <c r="G981" t="s">
        <v>179</v>
      </c>
      <c r="H981">
        <v>417</v>
      </c>
      <c r="I981" t="s">
        <v>546</v>
      </c>
      <c r="J981">
        <v>2367</v>
      </c>
      <c r="K981" t="s">
        <v>189</v>
      </c>
      <c r="L981">
        <v>300</v>
      </c>
      <c r="M981" t="s">
        <v>180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25">
      <c r="A982">
        <v>49</v>
      </c>
      <c r="B982" t="s">
        <v>467</v>
      </c>
      <c r="C982">
        <v>2019</v>
      </c>
      <c r="D982">
        <v>8</v>
      </c>
      <c r="E982" t="s">
        <v>183</v>
      </c>
      <c r="F982">
        <v>3</v>
      </c>
      <c r="G982" t="s">
        <v>179</v>
      </c>
      <c r="H982">
        <v>441</v>
      </c>
      <c r="I982" t="s">
        <v>573</v>
      </c>
      <c r="J982" t="s">
        <v>574</v>
      </c>
      <c r="K982" t="s">
        <v>189</v>
      </c>
      <c r="L982">
        <v>300</v>
      </c>
      <c r="M982" t="s">
        <v>180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25">
      <c r="A983">
        <v>49</v>
      </c>
      <c r="B983" t="s">
        <v>467</v>
      </c>
      <c r="C983">
        <v>2019</v>
      </c>
      <c r="D983">
        <v>8</v>
      </c>
      <c r="E983" t="s">
        <v>183</v>
      </c>
      <c r="F983">
        <v>3</v>
      </c>
      <c r="G983" t="s">
        <v>179</v>
      </c>
      <c r="H983">
        <v>404</v>
      </c>
      <c r="I983" t="s">
        <v>553</v>
      </c>
      <c r="J983">
        <v>2107</v>
      </c>
      <c r="K983" t="s">
        <v>189</v>
      </c>
      <c r="L983">
        <v>300</v>
      </c>
      <c r="M983" t="s">
        <v>180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25">
      <c r="A984">
        <v>49</v>
      </c>
      <c r="B984" t="s">
        <v>467</v>
      </c>
      <c r="C984">
        <v>2019</v>
      </c>
      <c r="D984">
        <v>8</v>
      </c>
      <c r="E984" t="s">
        <v>183</v>
      </c>
      <c r="F984">
        <v>5</v>
      </c>
      <c r="G984" t="s">
        <v>184</v>
      </c>
      <c r="H984">
        <v>443</v>
      </c>
      <c r="I984" t="s">
        <v>541</v>
      </c>
      <c r="J984">
        <v>2121</v>
      </c>
      <c r="K984" t="s">
        <v>189</v>
      </c>
      <c r="L984">
        <v>1670</v>
      </c>
      <c r="M984" t="s">
        <v>538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25">
      <c r="A985">
        <v>49</v>
      </c>
      <c r="B985" t="s">
        <v>467</v>
      </c>
      <c r="C985">
        <v>2019</v>
      </c>
      <c r="D985">
        <v>8</v>
      </c>
      <c r="E985" t="s">
        <v>183</v>
      </c>
      <c r="F985">
        <v>3</v>
      </c>
      <c r="G985" t="s">
        <v>179</v>
      </c>
      <c r="H985">
        <v>446</v>
      </c>
      <c r="I985" t="s">
        <v>568</v>
      </c>
      <c r="J985">
        <v>8011</v>
      </c>
      <c r="K985" t="s">
        <v>189</v>
      </c>
      <c r="L985">
        <v>300</v>
      </c>
      <c r="M985" t="s">
        <v>180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25">
      <c r="A986">
        <v>49</v>
      </c>
      <c r="B986" t="s">
        <v>467</v>
      </c>
      <c r="C986">
        <v>2019</v>
      </c>
      <c r="D986">
        <v>8</v>
      </c>
      <c r="E986" t="s">
        <v>183</v>
      </c>
      <c r="F986">
        <v>10</v>
      </c>
      <c r="G986" t="s">
        <v>193</v>
      </c>
      <c r="H986">
        <v>404</v>
      </c>
      <c r="I986" t="s">
        <v>553</v>
      </c>
      <c r="J986">
        <v>0</v>
      </c>
      <c r="K986" t="s">
        <v>189</v>
      </c>
      <c r="L986">
        <v>0</v>
      </c>
      <c r="M986" t="s">
        <v>189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25">
      <c r="A987">
        <v>49</v>
      </c>
      <c r="B987" t="s">
        <v>467</v>
      </c>
      <c r="C987">
        <v>2019</v>
      </c>
      <c r="D987">
        <v>8</v>
      </c>
      <c r="E987" t="s">
        <v>183</v>
      </c>
      <c r="F987">
        <v>10</v>
      </c>
      <c r="G987" t="s">
        <v>193</v>
      </c>
      <c r="H987">
        <v>403</v>
      </c>
      <c r="I987" t="s">
        <v>559</v>
      </c>
      <c r="J987">
        <v>1101</v>
      </c>
      <c r="K987" t="s">
        <v>189</v>
      </c>
      <c r="L987">
        <v>200</v>
      </c>
      <c r="M987" t="s">
        <v>187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25">
      <c r="A988">
        <v>49</v>
      </c>
      <c r="B988" t="s">
        <v>467</v>
      </c>
      <c r="C988">
        <v>2019</v>
      </c>
      <c r="D988">
        <v>8</v>
      </c>
      <c r="E988" t="s">
        <v>183</v>
      </c>
      <c r="F988">
        <v>3</v>
      </c>
      <c r="G988" t="s">
        <v>179</v>
      </c>
      <c r="H988">
        <v>444</v>
      </c>
      <c r="I988" t="s">
        <v>542</v>
      </c>
      <c r="J988">
        <v>2131</v>
      </c>
      <c r="K988" t="s">
        <v>189</v>
      </c>
      <c r="L988">
        <v>300</v>
      </c>
      <c r="M988" t="s">
        <v>180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25">
      <c r="A989">
        <v>49</v>
      </c>
      <c r="B989" t="s">
        <v>467</v>
      </c>
      <c r="C989">
        <v>2019</v>
      </c>
      <c r="D989">
        <v>8</v>
      </c>
      <c r="E989" t="s">
        <v>183</v>
      </c>
      <c r="F989">
        <v>5</v>
      </c>
      <c r="G989" t="s">
        <v>184</v>
      </c>
      <c r="H989">
        <v>404</v>
      </c>
      <c r="I989" t="s">
        <v>553</v>
      </c>
      <c r="J989">
        <v>2107</v>
      </c>
      <c r="K989" t="s">
        <v>189</v>
      </c>
      <c r="L989">
        <v>400</v>
      </c>
      <c r="M989" t="s">
        <v>184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25">
      <c r="A990">
        <v>49</v>
      </c>
      <c r="B990" t="s">
        <v>467</v>
      </c>
      <c r="C990">
        <v>2019</v>
      </c>
      <c r="D990">
        <v>8</v>
      </c>
      <c r="E990" t="s">
        <v>183</v>
      </c>
      <c r="F990">
        <v>3</v>
      </c>
      <c r="G990" t="s">
        <v>179</v>
      </c>
      <c r="H990">
        <v>443</v>
      </c>
      <c r="I990" t="s">
        <v>541</v>
      </c>
      <c r="J990">
        <v>2121</v>
      </c>
      <c r="K990" t="s">
        <v>189</v>
      </c>
      <c r="L990">
        <v>1670</v>
      </c>
      <c r="M990" t="s">
        <v>538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25">
      <c r="A991">
        <v>49</v>
      </c>
      <c r="B991" t="s">
        <v>467</v>
      </c>
      <c r="C991">
        <v>2019</v>
      </c>
      <c r="D991">
        <v>8</v>
      </c>
      <c r="E991" t="s">
        <v>183</v>
      </c>
      <c r="F991">
        <v>5</v>
      </c>
      <c r="G991" t="s">
        <v>184</v>
      </c>
      <c r="H991">
        <v>411</v>
      </c>
      <c r="I991" t="s">
        <v>536</v>
      </c>
      <c r="J991" t="s">
        <v>537</v>
      </c>
      <c r="K991" t="s">
        <v>189</v>
      </c>
      <c r="L991">
        <v>1670</v>
      </c>
      <c r="M991" t="s">
        <v>538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25">
      <c r="A992">
        <v>49</v>
      </c>
      <c r="B992" t="s">
        <v>467</v>
      </c>
      <c r="C992">
        <v>2019</v>
      </c>
      <c r="D992">
        <v>8</v>
      </c>
      <c r="E992" t="s">
        <v>183</v>
      </c>
      <c r="F992">
        <v>3</v>
      </c>
      <c r="G992" t="s">
        <v>179</v>
      </c>
      <c r="H992">
        <v>409</v>
      </c>
      <c r="I992" t="s">
        <v>564</v>
      </c>
      <c r="J992">
        <v>3367</v>
      </c>
      <c r="K992" t="s">
        <v>189</v>
      </c>
      <c r="L992">
        <v>300</v>
      </c>
      <c r="M992" t="s">
        <v>180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25">
      <c r="A993">
        <v>49</v>
      </c>
      <c r="B993" t="s">
        <v>467</v>
      </c>
      <c r="C993">
        <v>2019</v>
      </c>
      <c r="D993">
        <v>8</v>
      </c>
      <c r="E993" t="s">
        <v>183</v>
      </c>
      <c r="F993">
        <v>3</v>
      </c>
      <c r="G993" t="s">
        <v>179</v>
      </c>
      <c r="H993">
        <v>431</v>
      </c>
      <c r="I993" t="s">
        <v>561</v>
      </c>
      <c r="J993" t="s">
        <v>562</v>
      </c>
      <c r="K993" t="s">
        <v>189</v>
      </c>
      <c r="L993">
        <v>1673</v>
      </c>
      <c r="M993" t="s">
        <v>563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25">
      <c r="A994">
        <v>49</v>
      </c>
      <c r="B994" t="s">
        <v>467</v>
      </c>
      <c r="C994">
        <v>2019</v>
      </c>
      <c r="D994">
        <v>9</v>
      </c>
      <c r="E994" t="s">
        <v>178</v>
      </c>
      <c r="F994">
        <v>1</v>
      </c>
      <c r="G994" t="s">
        <v>176</v>
      </c>
      <c r="H994">
        <v>6</v>
      </c>
      <c r="I994" t="s">
        <v>468</v>
      </c>
      <c r="J994" t="s">
        <v>469</v>
      </c>
      <c r="K994" t="s">
        <v>470</v>
      </c>
      <c r="L994">
        <v>200</v>
      </c>
      <c r="M994" t="s">
        <v>187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25">
      <c r="A995">
        <v>49</v>
      </c>
      <c r="B995" t="s">
        <v>467</v>
      </c>
      <c r="C995">
        <v>2019</v>
      </c>
      <c r="D995">
        <v>9</v>
      </c>
      <c r="E995" t="s">
        <v>178</v>
      </c>
      <c r="F995">
        <v>1</v>
      </c>
      <c r="G995" t="s">
        <v>176</v>
      </c>
      <c r="H995">
        <v>5</v>
      </c>
      <c r="I995" t="s">
        <v>471</v>
      </c>
      <c r="J995" t="s">
        <v>472</v>
      </c>
      <c r="K995" t="s">
        <v>473</v>
      </c>
      <c r="L995">
        <v>200</v>
      </c>
      <c r="M995" t="s">
        <v>187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25">
      <c r="A996">
        <v>49</v>
      </c>
      <c r="B996" t="s">
        <v>467</v>
      </c>
      <c r="C996">
        <v>2019</v>
      </c>
      <c r="D996">
        <v>9</v>
      </c>
      <c r="E996" t="s">
        <v>178</v>
      </c>
      <c r="F996">
        <v>3</v>
      </c>
      <c r="G996" t="s">
        <v>179</v>
      </c>
      <c r="H996">
        <v>55</v>
      </c>
      <c r="I996" t="s">
        <v>474</v>
      </c>
      <c r="J996" t="s">
        <v>472</v>
      </c>
      <c r="K996" t="s">
        <v>473</v>
      </c>
      <c r="L996">
        <v>300</v>
      </c>
      <c r="M996" t="s">
        <v>180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25">
      <c r="A997">
        <v>49</v>
      </c>
      <c r="B997" t="s">
        <v>467</v>
      </c>
      <c r="C997">
        <v>2019</v>
      </c>
      <c r="D997">
        <v>9</v>
      </c>
      <c r="E997" t="s">
        <v>178</v>
      </c>
      <c r="F997">
        <v>5</v>
      </c>
      <c r="G997" t="s">
        <v>184</v>
      </c>
      <c r="H997">
        <v>950</v>
      </c>
      <c r="I997" t="s">
        <v>475</v>
      </c>
      <c r="J997" t="s">
        <v>472</v>
      </c>
      <c r="K997" t="s">
        <v>473</v>
      </c>
      <c r="L997">
        <v>4552</v>
      </c>
      <c r="M997" t="s">
        <v>200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25">
      <c r="A998">
        <v>49</v>
      </c>
      <c r="B998" t="s">
        <v>467</v>
      </c>
      <c r="C998">
        <v>2019</v>
      </c>
      <c r="D998">
        <v>9</v>
      </c>
      <c r="E998" t="s">
        <v>178</v>
      </c>
      <c r="F998">
        <v>3</v>
      </c>
      <c r="G998" t="s">
        <v>179</v>
      </c>
      <c r="H998">
        <v>13</v>
      </c>
      <c r="I998" t="s">
        <v>479</v>
      </c>
      <c r="J998" t="s">
        <v>480</v>
      </c>
      <c r="K998" t="s">
        <v>481</v>
      </c>
      <c r="L998">
        <v>300</v>
      </c>
      <c r="M998" t="s">
        <v>180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25">
      <c r="A999">
        <v>49</v>
      </c>
      <c r="B999" t="s">
        <v>467</v>
      </c>
      <c r="C999">
        <v>2019</v>
      </c>
      <c r="D999">
        <v>9</v>
      </c>
      <c r="E999" t="s">
        <v>178</v>
      </c>
      <c r="F999">
        <v>5</v>
      </c>
      <c r="G999" t="s">
        <v>184</v>
      </c>
      <c r="H999">
        <v>13</v>
      </c>
      <c r="I999" t="s">
        <v>479</v>
      </c>
      <c r="J999" t="s">
        <v>480</v>
      </c>
      <c r="K999" t="s">
        <v>481</v>
      </c>
      <c r="L999">
        <v>460</v>
      </c>
      <c r="M999" t="s">
        <v>185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25">
      <c r="A1000">
        <v>49</v>
      </c>
      <c r="B1000" t="s">
        <v>467</v>
      </c>
      <c r="C1000">
        <v>2019</v>
      </c>
      <c r="D1000">
        <v>9</v>
      </c>
      <c r="E1000" t="s">
        <v>178</v>
      </c>
      <c r="F1000">
        <v>5</v>
      </c>
      <c r="G1000" t="s">
        <v>184</v>
      </c>
      <c r="H1000">
        <v>53</v>
      </c>
      <c r="I1000" t="s">
        <v>482</v>
      </c>
      <c r="J1000" t="s">
        <v>480</v>
      </c>
      <c r="K1000" t="s">
        <v>481</v>
      </c>
      <c r="L1000">
        <v>460</v>
      </c>
      <c r="M1000" t="s">
        <v>185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25">
      <c r="A1001">
        <v>49</v>
      </c>
      <c r="B1001" t="s">
        <v>467</v>
      </c>
      <c r="C1001">
        <v>2019</v>
      </c>
      <c r="D1001">
        <v>9</v>
      </c>
      <c r="E1001" t="s">
        <v>178</v>
      </c>
      <c r="F1001">
        <v>5</v>
      </c>
      <c r="G1001" t="s">
        <v>184</v>
      </c>
      <c r="H1001">
        <v>616</v>
      </c>
      <c r="I1001" t="s">
        <v>493</v>
      </c>
      <c r="J1001" t="s">
        <v>488</v>
      </c>
      <c r="K1001" t="s">
        <v>489</v>
      </c>
      <c r="L1001">
        <v>4552</v>
      </c>
      <c r="M1001" t="s">
        <v>200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25">
      <c r="A1002">
        <v>49</v>
      </c>
      <c r="B1002" t="s">
        <v>467</v>
      </c>
      <c r="C1002">
        <v>2019</v>
      </c>
      <c r="D1002">
        <v>9</v>
      </c>
      <c r="E1002" t="s">
        <v>178</v>
      </c>
      <c r="F1002">
        <v>6</v>
      </c>
      <c r="G1002" t="s">
        <v>181</v>
      </c>
      <c r="H1002">
        <v>626</v>
      </c>
      <c r="I1002" t="s">
        <v>503</v>
      </c>
      <c r="J1002" t="s">
        <v>126</v>
      </c>
      <c r="K1002" t="s">
        <v>189</v>
      </c>
      <c r="L1002">
        <v>700</v>
      </c>
      <c r="M1002" t="s">
        <v>182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25">
      <c r="A1003">
        <v>49</v>
      </c>
      <c r="B1003" t="s">
        <v>467</v>
      </c>
      <c r="C1003">
        <v>2019</v>
      </c>
      <c r="D1003">
        <v>9</v>
      </c>
      <c r="E1003" t="s">
        <v>178</v>
      </c>
      <c r="F1003">
        <v>3</v>
      </c>
      <c r="G1003" t="s">
        <v>179</v>
      </c>
      <c r="H1003">
        <v>711</v>
      </c>
      <c r="I1003" t="s">
        <v>499</v>
      </c>
      <c r="J1003" t="s">
        <v>485</v>
      </c>
      <c r="K1003" t="s">
        <v>486</v>
      </c>
      <c r="L1003">
        <v>4532</v>
      </c>
      <c r="M1003" t="s">
        <v>186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25">
      <c r="A1004">
        <v>49</v>
      </c>
      <c r="B1004" t="s">
        <v>467</v>
      </c>
      <c r="C1004">
        <v>2019</v>
      </c>
      <c r="D1004">
        <v>9</v>
      </c>
      <c r="E1004" t="s">
        <v>178</v>
      </c>
      <c r="F1004">
        <v>5</v>
      </c>
      <c r="G1004" t="s">
        <v>184</v>
      </c>
      <c r="H1004">
        <v>5</v>
      </c>
      <c r="I1004" t="s">
        <v>471</v>
      </c>
      <c r="J1004" t="s">
        <v>472</v>
      </c>
      <c r="K1004" t="s">
        <v>473</v>
      </c>
      <c r="L1004">
        <v>460</v>
      </c>
      <c r="M1004" t="s">
        <v>185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25">
      <c r="A1005">
        <v>49</v>
      </c>
      <c r="B1005" t="s">
        <v>467</v>
      </c>
      <c r="C1005">
        <v>2019</v>
      </c>
      <c r="D1005">
        <v>9</v>
      </c>
      <c r="E1005" t="s">
        <v>178</v>
      </c>
      <c r="F1005">
        <v>5</v>
      </c>
      <c r="G1005" t="s">
        <v>184</v>
      </c>
      <c r="H1005">
        <v>1</v>
      </c>
      <c r="I1005" t="s">
        <v>496</v>
      </c>
      <c r="J1005" t="s">
        <v>497</v>
      </c>
      <c r="K1005" t="s">
        <v>498</v>
      </c>
      <c r="L1005">
        <v>460</v>
      </c>
      <c r="M1005" t="s">
        <v>185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25">
      <c r="A1006">
        <v>49</v>
      </c>
      <c r="B1006" t="s">
        <v>467</v>
      </c>
      <c r="C1006">
        <v>2019</v>
      </c>
      <c r="D1006">
        <v>9</v>
      </c>
      <c r="E1006" t="s">
        <v>178</v>
      </c>
      <c r="F1006">
        <v>5</v>
      </c>
      <c r="G1006" t="s">
        <v>184</v>
      </c>
      <c r="H1006">
        <v>628</v>
      </c>
      <c r="I1006" t="s">
        <v>487</v>
      </c>
      <c r="J1006" t="s">
        <v>488</v>
      </c>
      <c r="K1006" t="s">
        <v>489</v>
      </c>
      <c r="L1006">
        <v>460</v>
      </c>
      <c r="M1006" t="s">
        <v>185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25">
      <c r="A1007">
        <v>49</v>
      </c>
      <c r="B1007" t="s">
        <v>467</v>
      </c>
      <c r="C1007">
        <v>2019</v>
      </c>
      <c r="D1007">
        <v>9</v>
      </c>
      <c r="E1007" t="s">
        <v>178</v>
      </c>
      <c r="F1007">
        <v>3</v>
      </c>
      <c r="G1007" t="s">
        <v>179</v>
      </c>
      <c r="H1007">
        <v>617</v>
      </c>
      <c r="I1007" t="s">
        <v>517</v>
      </c>
      <c r="J1007" t="s">
        <v>477</v>
      </c>
      <c r="K1007" t="s">
        <v>478</v>
      </c>
      <c r="L1007">
        <v>4532</v>
      </c>
      <c r="M1007" t="s">
        <v>186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25">
      <c r="A1008">
        <v>49</v>
      </c>
      <c r="B1008" t="s">
        <v>467</v>
      </c>
      <c r="C1008">
        <v>2019</v>
      </c>
      <c r="D1008">
        <v>9</v>
      </c>
      <c r="E1008" t="s">
        <v>178</v>
      </c>
      <c r="F1008">
        <v>3</v>
      </c>
      <c r="G1008" t="s">
        <v>179</v>
      </c>
      <c r="H1008">
        <v>605</v>
      </c>
      <c r="I1008" t="s">
        <v>514</v>
      </c>
      <c r="J1008" t="s">
        <v>488</v>
      </c>
      <c r="K1008" t="s">
        <v>489</v>
      </c>
      <c r="L1008">
        <v>300</v>
      </c>
      <c r="M1008" t="s">
        <v>180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25">
      <c r="A1009">
        <v>49</v>
      </c>
      <c r="B1009" t="s">
        <v>467</v>
      </c>
      <c r="C1009">
        <v>2019</v>
      </c>
      <c r="D1009">
        <v>9</v>
      </c>
      <c r="E1009" t="s">
        <v>178</v>
      </c>
      <c r="F1009">
        <v>6</v>
      </c>
      <c r="G1009" t="s">
        <v>181</v>
      </c>
      <c r="H1009">
        <v>619</v>
      </c>
      <c r="I1009" t="s">
        <v>521</v>
      </c>
      <c r="J1009" t="s">
        <v>201</v>
      </c>
      <c r="K1009" t="s">
        <v>189</v>
      </c>
      <c r="L1009">
        <v>4562</v>
      </c>
      <c r="M1009" t="s">
        <v>188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25">
      <c r="A1010">
        <v>49</v>
      </c>
      <c r="B1010" t="s">
        <v>467</v>
      </c>
      <c r="C1010">
        <v>2019</v>
      </c>
      <c r="D1010">
        <v>9</v>
      </c>
      <c r="E1010" t="s">
        <v>178</v>
      </c>
      <c r="F1010">
        <v>5</v>
      </c>
      <c r="G1010" t="s">
        <v>184</v>
      </c>
      <c r="H1010">
        <v>700</v>
      </c>
      <c r="I1010" t="s">
        <v>494</v>
      </c>
      <c r="J1010" t="s">
        <v>485</v>
      </c>
      <c r="K1010" t="s">
        <v>486</v>
      </c>
      <c r="L1010">
        <v>460</v>
      </c>
      <c r="M1010" t="s">
        <v>185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25">
      <c r="A1011">
        <v>49</v>
      </c>
      <c r="B1011" t="s">
        <v>467</v>
      </c>
      <c r="C1011">
        <v>2019</v>
      </c>
      <c r="D1011">
        <v>9</v>
      </c>
      <c r="E1011" t="s">
        <v>178</v>
      </c>
      <c r="F1011">
        <v>6</v>
      </c>
      <c r="G1011" t="s">
        <v>181</v>
      </c>
      <c r="H1011">
        <v>34</v>
      </c>
      <c r="I1011" t="s">
        <v>510</v>
      </c>
      <c r="J1011" t="s">
        <v>505</v>
      </c>
      <c r="K1011" t="s">
        <v>506</v>
      </c>
      <c r="L1011">
        <v>700</v>
      </c>
      <c r="M1011" t="s">
        <v>182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25">
      <c r="A1012">
        <v>49</v>
      </c>
      <c r="B1012" t="s">
        <v>467</v>
      </c>
      <c r="C1012">
        <v>2019</v>
      </c>
      <c r="D1012">
        <v>9</v>
      </c>
      <c r="E1012" t="s">
        <v>178</v>
      </c>
      <c r="F1012">
        <v>10</v>
      </c>
      <c r="G1012" t="s">
        <v>193</v>
      </c>
      <c r="H1012">
        <v>6</v>
      </c>
      <c r="I1012" t="s">
        <v>468</v>
      </c>
      <c r="J1012" t="s">
        <v>469</v>
      </c>
      <c r="K1012" t="s">
        <v>470</v>
      </c>
      <c r="L1012">
        <v>207</v>
      </c>
      <c r="M1012" t="s">
        <v>195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25">
      <c r="A1013">
        <v>49</v>
      </c>
      <c r="B1013" t="s">
        <v>467</v>
      </c>
      <c r="C1013">
        <v>2019</v>
      </c>
      <c r="D1013">
        <v>9</v>
      </c>
      <c r="E1013" t="s">
        <v>178</v>
      </c>
      <c r="F1013">
        <v>3</v>
      </c>
      <c r="G1013" t="s">
        <v>179</v>
      </c>
      <c r="H1013">
        <v>5</v>
      </c>
      <c r="I1013" t="s">
        <v>471</v>
      </c>
      <c r="J1013" t="s">
        <v>472</v>
      </c>
      <c r="K1013" t="s">
        <v>473</v>
      </c>
      <c r="L1013">
        <v>300</v>
      </c>
      <c r="M1013" t="s">
        <v>180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25">
      <c r="A1014">
        <v>49</v>
      </c>
      <c r="B1014" t="s">
        <v>467</v>
      </c>
      <c r="C1014">
        <v>2019</v>
      </c>
      <c r="D1014">
        <v>9</v>
      </c>
      <c r="E1014" t="s">
        <v>178</v>
      </c>
      <c r="F1014">
        <v>3</v>
      </c>
      <c r="G1014" t="s">
        <v>179</v>
      </c>
      <c r="H1014">
        <v>950</v>
      </c>
      <c r="I1014" t="s">
        <v>475</v>
      </c>
      <c r="J1014" t="s">
        <v>472</v>
      </c>
      <c r="K1014" t="s">
        <v>473</v>
      </c>
      <c r="L1014">
        <v>4532</v>
      </c>
      <c r="M1014" t="s">
        <v>186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25">
      <c r="A1015">
        <v>49</v>
      </c>
      <c r="B1015" t="s">
        <v>467</v>
      </c>
      <c r="C1015">
        <v>2019</v>
      </c>
      <c r="D1015">
        <v>9</v>
      </c>
      <c r="E1015" t="s">
        <v>178</v>
      </c>
      <c r="F1015">
        <v>10</v>
      </c>
      <c r="G1015" t="s">
        <v>193</v>
      </c>
      <c r="H1015">
        <v>905</v>
      </c>
      <c r="I1015" t="s">
        <v>501</v>
      </c>
      <c r="J1015" t="s">
        <v>469</v>
      </c>
      <c r="K1015" t="s">
        <v>470</v>
      </c>
      <c r="L1015">
        <v>4513</v>
      </c>
      <c r="M1015" t="s">
        <v>194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25">
      <c r="A1016">
        <v>49</v>
      </c>
      <c r="B1016" t="s">
        <v>467</v>
      </c>
      <c r="C1016">
        <v>2019</v>
      </c>
      <c r="D1016">
        <v>9</v>
      </c>
      <c r="E1016" t="s">
        <v>178</v>
      </c>
      <c r="F1016">
        <v>3</v>
      </c>
      <c r="G1016" t="s">
        <v>179</v>
      </c>
      <c r="H1016">
        <v>117</v>
      </c>
      <c r="I1016" t="s">
        <v>524</v>
      </c>
      <c r="J1016" t="s">
        <v>508</v>
      </c>
      <c r="K1016" t="s">
        <v>509</v>
      </c>
      <c r="L1016">
        <v>300</v>
      </c>
      <c r="M1016" t="s">
        <v>180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25">
      <c r="A1017">
        <v>49</v>
      </c>
      <c r="B1017" t="s">
        <v>467</v>
      </c>
      <c r="C1017">
        <v>2019</v>
      </c>
      <c r="D1017">
        <v>9</v>
      </c>
      <c r="E1017" t="s">
        <v>178</v>
      </c>
      <c r="F1017">
        <v>1</v>
      </c>
      <c r="G1017" t="s">
        <v>176</v>
      </c>
      <c r="H1017">
        <v>903</v>
      </c>
      <c r="I1017" t="s">
        <v>500</v>
      </c>
      <c r="J1017" t="s">
        <v>497</v>
      </c>
      <c r="K1017" t="s">
        <v>498</v>
      </c>
      <c r="L1017">
        <v>4512</v>
      </c>
      <c r="M1017" t="s">
        <v>177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25">
      <c r="A1018">
        <v>49</v>
      </c>
      <c r="B1018" t="s">
        <v>467</v>
      </c>
      <c r="C1018">
        <v>2019</v>
      </c>
      <c r="D1018">
        <v>9</v>
      </c>
      <c r="E1018" t="s">
        <v>178</v>
      </c>
      <c r="F1018">
        <v>3</v>
      </c>
      <c r="G1018" t="s">
        <v>179</v>
      </c>
      <c r="H1018">
        <v>616</v>
      </c>
      <c r="I1018" t="s">
        <v>493</v>
      </c>
      <c r="J1018" t="s">
        <v>488</v>
      </c>
      <c r="K1018" t="s">
        <v>489</v>
      </c>
      <c r="L1018">
        <v>4532</v>
      </c>
      <c r="M1018" t="s">
        <v>186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25">
      <c r="A1019">
        <v>49</v>
      </c>
      <c r="B1019" t="s">
        <v>467</v>
      </c>
      <c r="C1019">
        <v>2019</v>
      </c>
      <c r="D1019">
        <v>9</v>
      </c>
      <c r="E1019" t="s">
        <v>178</v>
      </c>
      <c r="F1019">
        <v>10</v>
      </c>
      <c r="G1019" t="s">
        <v>193</v>
      </c>
      <c r="H1019">
        <v>628</v>
      </c>
      <c r="I1019" t="s">
        <v>487</v>
      </c>
      <c r="J1019" t="s">
        <v>488</v>
      </c>
      <c r="K1019" t="s">
        <v>489</v>
      </c>
      <c r="L1019">
        <v>207</v>
      </c>
      <c r="M1019" t="s">
        <v>195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25">
      <c r="A1020">
        <v>49</v>
      </c>
      <c r="B1020" t="s">
        <v>467</v>
      </c>
      <c r="C1020">
        <v>2019</v>
      </c>
      <c r="D1020">
        <v>9</v>
      </c>
      <c r="E1020" t="s">
        <v>178</v>
      </c>
      <c r="F1020">
        <v>6</v>
      </c>
      <c r="G1020" t="s">
        <v>181</v>
      </c>
      <c r="H1020">
        <v>951</v>
      </c>
      <c r="I1020" t="s">
        <v>504</v>
      </c>
      <c r="J1020" t="s">
        <v>505</v>
      </c>
      <c r="K1020" t="s">
        <v>506</v>
      </c>
      <c r="L1020">
        <v>4562</v>
      </c>
      <c r="M1020" t="s">
        <v>188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25">
      <c r="A1021">
        <v>49</v>
      </c>
      <c r="B1021" t="s">
        <v>467</v>
      </c>
      <c r="C1021">
        <v>2019</v>
      </c>
      <c r="D1021">
        <v>9</v>
      </c>
      <c r="E1021" t="s">
        <v>178</v>
      </c>
      <c r="F1021">
        <v>3</v>
      </c>
      <c r="G1021" t="s">
        <v>179</v>
      </c>
      <c r="H1021">
        <v>6</v>
      </c>
      <c r="I1021" t="s">
        <v>468</v>
      </c>
      <c r="J1021" t="s">
        <v>469</v>
      </c>
      <c r="K1021" t="s">
        <v>470</v>
      </c>
      <c r="L1021">
        <v>300</v>
      </c>
      <c r="M1021" t="s">
        <v>180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25">
      <c r="A1022">
        <v>49</v>
      </c>
      <c r="B1022" t="s">
        <v>467</v>
      </c>
      <c r="C1022">
        <v>2019</v>
      </c>
      <c r="D1022">
        <v>9</v>
      </c>
      <c r="E1022" t="s">
        <v>178</v>
      </c>
      <c r="F1022">
        <v>1</v>
      </c>
      <c r="G1022" t="s">
        <v>176</v>
      </c>
      <c r="H1022">
        <v>905</v>
      </c>
      <c r="I1022" t="s">
        <v>501</v>
      </c>
      <c r="J1022" t="s">
        <v>469</v>
      </c>
      <c r="K1022" t="s">
        <v>470</v>
      </c>
      <c r="L1022">
        <v>4512</v>
      </c>
      <c r="M1022" t="s">
        <v>177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25">
      <c r="A1023">
        <v>49</v>
      </c>
      <c r="B1023" t="s">
        <v>467</v>
      </c>
      <c r="C1023">
        <v>2019</v>
      </c>
      <c r="D1023">
        <v>9</v>
      </c>
      <c r="E1023" t="s">
        <v>178</v>
      </c>
      <c r="F1023">
        <v>1</v>
      </c>
      <c r="G1023" t="s">
        <v>176</v>
      </c>
      <c r="H1023">
        <v>55</v>
      </c>
      <c r="I1023" t="s">
        <v>474</v>
      </c>
      <c r="J1023" t="s">
        <v>472</v>
      </c>
      <c r="K1023" t="s">
        <v>473</v>
      </c>
      <c r="L1023">
        <v>200</v>
      </c>
      <c r="M1023" t="s">
        <v>187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25">
      <c r="A1024">
        <v>49</v>
      </c>
      <c r="B1024" t="s">
        <v>467</v>
      </c>
      <c r="C1024">
        <v>2019</v>
      </c>
      <c r="D1024">
        <v>9</v>
      </c>
      <c r="E1024" t="s">
        <v>178</v>
      </c>
      <c r="F1024">
        <v>3</v>
      </c>
      <c r="G1024" t="s">
        <v>179</v>
      </c>
      <c r="H1024">
        <v>122</v>
      </c>
      <c r="I1024" t="s">
        <v>507</v>
      </c>
      <c r="J1024" t="s">
        <v>508</v>
      </c>
      <c r="K1024" t="s">
        <v>509</v>
      </c>
      <c r="L1024">
        <v>300</v>
      </c>
      <c r="M1024" t="s">
        <v>180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25">
      <c r="A1025">
        <v>49</v>
      </c>
      <c r="B1025" t="s">
        <v>467</v>
      </c>
      <c r="C1025">
        <v>2019</v>
      </c>
      <c r="D1025">
        <v>9</v>
      </c>
      <c r="E1025" t="s">
        <v>178</v>
      </c>
      <c r="F1025">
        <v>10</v>
      </c>
      <c r="G1025" t="s">
        <v>193</v>
      </c>
      <c r="H1025">
        <v>903</v>
      </c>
      <c r="I1025" t="s">
        <v>500</v>
      </c>
      <c r="J1025" t="s">
        <v>497</v>
      </c>
      <c r="K1025" t="s">
        <v>498</v>
      </c>
      <c r="L1025">
        <v>4513</v>
      </c>
      <c r="M1025" t="s">
        <v>194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25">
      <c r="A1026">
        <v>49</v>
      </c>
      <c r="B1026" t="s">
        <v>467</v>
      </c>
      <c r="C1026">
        <v>2019</v>
      </c>
      <c r="D1026">
        <v>9</v>
      </c>
      <c r="E1026" t="s">
        <v>178</v>
      </c>
      <c r="F1026">
        <v>3</v>
      </c>
      <c r="G1026" t="s">
        <v>179</v>
      </c>
      <c r="H1026">
        <v>903</v>
      </c>
      <c r="I1026" t="s">
        <v>500</v>
      </c>
      <c r="J1026" t="s">
        <v>497</v>
      </c>
      <c r="K1026" t="s">
        <v>498</v>
      </c>
      <c r="L1026">
        <v>4532</v>
      </c>
      <c r="M1026" t="s">
        <v>186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25">
      <c r="A1027">
        <v>49</v>
      </c>
      <c r="B1027" t="s">
        <v>467</v>
      </c>
      <c r="C1027">
        <v>2019</v>
      </c>
      <c r="D1027">
        <v>9</v>
      </c>
      <c r="E1027" t="s">
        <v>178</v>
      </c>
      <c r="F1027">
        <v>3</v>
      </c>
      <c r="G1027" t="s">
        <v>179</v>
      </c>
      <c r="H1027">
        <v>53</v>
      </c>
      <c r="I1027" t="s">
        <v>482</v>
      </c>
      <c r="J1027" t="s">
        <v>480</v>
      </c>
      <c r="K1027" t="s">
        <v>481</v>
      </c>
      <c r="L1027">
        <v>300</v>
      </c>
      <c r="M1027" t="s">
        <v>180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25">
      <c r="A1028">
        <v>49</v>
      </c>
      <c r="B1028" t="s">
        <v>467</v>
      </c>
      <c r="C1028">
        <v>2019</v>
      </c>
      <c r="D1028">
        <v>9</v>
      </c>
      <c r="E1028" t="s">
        <v>178</v>
      </c>
      <c r="F1028">
        <v>6</v>
      </c>
      <c r="G1028" t="s">
        <v>181</v>
      </c>
      <c r="H1028">
        <v>616</v>
      </c>
      <c r="I1028" t="s">
        <v>493</v>
      </c>
      <c r="J1028" t="s">
        <v>488</v>
      </c>
      <c r="K1028" t="s">
        <v>489</v>
      </c>
      <c r="L1028">
        <v>4562</v>
      </c>
      <c r="M1028" t="s">
        <v>188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25">
      <c r="A1029">
        <v>49</v>
      </c>
      <c r="B1029" t="s">
        <v>467</v>
      </c>
      <c r="C1029">
        <v>2019</v>
      </c>
      <c r="D1029">
        <v>9</v>
      </c>
      <c r="E1029" t="s">
        <v>178</v>
      </c>
      <c r="F1029">
        <v>3</v>
      </c>
      <c r="G1029" t="s">
        <v>179</v>
      </c>
      <c r="H1029">
        <v>629</v>
      </c>
      <c r="I1029" t="s">
        <v>516</v>
      </c>
      <c r="J1029" t="s">
        <v>477</v>
      </c>
      <c r="K1029" t="s">
        <v>478</v>
      </c>
      <c r="L1029">
        <v>300</v>
      </c>
      <c r="M1029" t="s">
        <v>180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25">
      <c r="A1030">
        <v>49</v>
      </c>
      <c r="B1030" t="s">
        <v>467</v>
      </c>
      <c r="C1030">
        <v>2019</v>
      </c>
      <c r="D1030">
        <v>9</v>
      </c>
      <c r="E1030" t="s">
        <v>178</v>
      </c>
      <c r="F1030">
        <v>6</v>
      </c>
      <c r="G1030" t="s">
        <v>181</v>
      </c>
      <c r="H1030">
        <v>627</v>
      </c>
      <c r="I1030" t="s">
        <v>515</v>
      </c>
      <c r="J1030" t="s">
        <v>126</v>
      </c>
      <c r="K1030" t="s">
        <v>189</v>
      </c>
      <c r="L1030">
        <v>700</v>
      </c>
      <c r="M1030" t="s">
        <v>182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25">
      <c r="A1031">
        <v>49</v>
      </c>
      <c r="B1031" t="s">
        <v>467</v>
      </c>
      <c r="C1031">
        <v>2019</v>
      </c>
      <c r="D1031">
        <v>9</v>
      </c>
      <c r="E1031" t="s">
        <v>178</v>
      </c>
      <c r="F1031">
        <v>3</v>
      </c>
      <c r="G1031" t="s">
        <v>179</v>
      </c>
      <c r="H1031">
        <v>700</v>
      </c>
      <c r="I1031" t="s">
        <v>494</v>
      </c>
      <c r="J1031" t="s">
        <v>485</v>
      </c>
      <c r="K1031" t="s">
        <v>486</v>
      </c>
      <c r="L1031">
        <v>300</v>
      </c>
      <c r="M1031" t="s">
        <v>180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25">
      <c r="A1032">
        <v>49</v>
      </c>
      <c r="B1032" t="s">
        <v>467</v>
      </c>
      <c r="C1032">
        <v>2019</v>
      </c>
      <c r="D1032">
        <v>9</v>
      </c>
      <c r="E1032" t="s">
        <v>178</v>
      </c>
      <c r="F1032">
        <v>1</v>
      </c>
      <c r="G1032" t="s">
        <v>176</v>
      </c>
      <c r="H1032">
        <v>34</v>
      </c>
      <c r="I1032" t="s">
        <v>510</v>
      </c>
      <c r="J1032" t="s">
        <v>505</v>
      </c>
      <c r="K1032" t="s">
        <v>506</v>
      </c>
      <c r="L1032">
        <v>200</v>
      </c>
      <c r="M1032" t="s">
        <v>187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25">
      <c r="A1033">
        <v>49</v>
      </c>
      <c r="B1033" t="s">
        <v>467</v>
      </c>
      <c r="C1033">
        <v>2019</v>
      </c>
      <c r="D1033">
        <v>9</v>
      </c>
      <c r="E1033" t="s">
        <v>178</v>
      </c>
      <c r="F1033">
        <v>5</v>
      </c>
      <c r="G1033" t="s">
        <v>184</v>
      </c>
      <c r="H1033">
        <v>122</v>
      </c>
      <c r="I1033" t="s">
        <v>507</v>
      </c>
      <c r="J1033" t="s">
        <v>508</v>
      </c>
      <c r="K1033" t="s">
        <v>509</v>
      </c>
      <c r="L1033">
        <v>460</v>
      </c>
      <c r="M1033" t="s">
        <v>185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25">
      <c r="A1034">
        <v>49</v>
      </c>
      <c r="B1034" t="s">
        <v>467</v>
      </c>
      <c r="C1034">
        <v>2019</v>
      </c>
      <c r="D1034">
        <v>9</v>
      </c>
      <c r="E1034" t="s">
        <v>178</v>
      </c>
      <c r="F1034">
        <v>10</v>
      </c>
      <c r="G1034" t="s">
        <v>193</v>
      </c>
      <c r="H1034">
        <v>1</v>
      </c>
      <c r="I1034" t="s">
        <v>496</v>
      </c>
      <c r="J1034" t="s">
        <v>497</v>
      </c>
      <c r="K1034" t="s">
        <v>498</v>
      </c>
      <c r="L1034">
        <v>207</v>
      </c>
      <c r="M1034" t="s">
        <v>195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25">
      <c r="A1035">
        <v>49</v>
      </c>
      <c r="B1035" t="s">
        <v>467</v>
      </c>
      <c r="C1035">
        <v>2019</v>
      </c>
      <c r="D1035">
        <v>9</v>
      </c>
      <c r="E1035" t="s">
        <v>178</v>
      </c>
      <c r="F1035">
        <v>3</v>
      </c>
      <c r="G1035" t="s">
        <v>179</v>
      </c>
      <c r="H1035">
        <v>1</v>
      </c>
      <c r="I1035" t="s">
        <v>496</v>
      </c>
      <c r="J1035" t="s">
        <v>497</v>
      </c>
      <c r="K1035" t="s">
        <v>498</v>
      </c>
      <c r="L1035">
        <v>300</v>
      </c>
      <c r="M1035" t="s">
        <v>180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25">
      <c r="A1036">
        <v>49</v>
      </c>
      <c r="B1036" t="s">
        <v>467</v>
      </c>
      <c r="C1036">
        <v>2019</v>
      </c>
      <c r="D1036">
        <v>9</v>
      </c>
      <c r="E1036" t="s">
        <v>178</v>
      </c>
      <c r="F1036">
        <v>6</v>
      </c>
      <c r="G1036" t="s">
        <v>181</v>
      </c>
      <c r="H1036">
        <v>605</v>
      </c>
      <c r="I1036" t="s">
        <v>514</v>
      </c>
      <c r="J1036" t="s">
        <v>488</v>
      </c>
      <c r="K1036" t="s">
        <v>489</v>
      </c>
      <c r="L1036">
        <v>700</v>
      </c>
      <c r="M1036" t="s">
        <v>182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25">
      <c r="A1037">
        <v>49</v>
      </c>
      <c r="B1037" t="s">
        <v>467</v>
      </c>
      <c r="C1037">
        <v>2019</v>
      </c>
      <c r="D1037">
        <v>9</v>
      </c>
      <c r="E1037" t="s">
        <v>178</v>
      </c>
      <c r="F1037">
        <v>3</v>
      </c>
      <c r="G1037" t="s">
        <v>179</v>
      </c>
      <c r="H1037">
        <v>705</v>
      </c>
      <c r="I1037" t="s">
        <v>484</v>
      </c>
      <c r="J1037" t="s">
        <v>485</v>
      </c>
      <c r="K1037" t="s">
        <v>486</v>
      </c>
      <c r="L1037">
        <v>300</v>
      </c>
      <c r="M1037" t="s">
        <v>180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25">
      <c r="A1038">
        <v>49</v>
      </c>
      <c r="B1038" t="s">
        <v>467</v>
      </c>
      <c r="C1038">
        <v>2019</v>
      </c>
      <c r="D1038">
        <v>9</v>
      </c>
      <c r="E1038" t="s">
        <v>178</v>
      </c>
      <c r="F1038">
        <v>5</v>
      </c>
      <c r="G1038" t="s">
        <v>184</v>
      </c>
      <c r="H1038">
        <v>710</v>
      </c>
      <c r="I1038" t="s">
        <v>495</v>
      </c>
      <c r="J1038" t="s">
        <v>485</v>
      </c>
      <c r="K1038" t="s">
        <v>486</v>
      </c>
      <c r="L1038">
        <v>4552</v>
      </c>
      <c r="M1038" t="s">
        <v>200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25">
      <c r="A1039">
        <v>49</v>
      </c>
      <c r="B1039" t="s">
        <v>467</v>
      </c>
      <c r="C1039">
        <v>2019</v>
      </c>
      <c r="D1039">
        <v>9</v>
      </c>
      <c r="E1039" t="s">
        <v>178</v>
      </c>
      <c r="F1039">
        <v>3</v>
      </c>
      <c r="G1039" t="s">
        <v>179</v>
      </c>
      <c r="H1039">
        <v>34</v>
      </c>
      <c r="I1039" t="s">
        <v>510</v>
      </c>
      <c r="J1039" t="s">
        <v>505</v>
      </c>
      <c r="K1039" t="s">
        <v>506</v>
      </c>
      <c r="L1039">
        <v>300</v>
      </c>
      <c r="M1039" t="s">
        <v>180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25">
      <c r="A1040">
        <v>49</v>
      </c>
      <c r="B1040" t="s">
        <v>467</v>
      </c>
      <c r="C1040">
        <v>2019</v>
      </c>
      <c r="D1040">
        <v>9</v>
      </c>
      <c r="E1040" t="s">
        <v>178</v>
      </c>
      <c r="F1040">
        <v>3</v>
      </c>
      <c r="G1040" t="s">
        <v>179</v>
      </c>
      <c r="H1040">
        <v>951</v>
      </c>
      <c r="I1040" t="s">
        <v>504</v>
      </c>
      <c r="J1040" t="s">
        <v>505</v>
      </c>
      <c r="K1040" t="s">
        <v>506</v>
      </c>
      <c r="L1040">
        <v>4532</v>
      </c>
      <c r="M1040" t="s">
        <v>186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25">
      <c r="A1041">
        <v>49</v>
      </c>
      <c r="B1041" t="s">
        <v>467</v>
      </c>
      <c r="C1041">
        <v>2019</v>
      </c>
      <c r="D1041">
        <v>9</v>
      </c>
      <c r="E1041" t="s">
        <v>178</v>
      </c>
      <c r="F1041">
        <v>1</v>
      </c>
      <c r="G1041" t="s">
        <v>176</v>
      </c>
      <c r="H1041">
        <v>950</v>
      </c>
      <c r="I1041" t="s">
        <v>475</v>
      </c>
      <c r="J1041" t="s">
        <v>472</v>
      </c>
      <c r="K1041" t="s">
        <v>473</v>
      </c>
      <c r="L1041">
        <v>4512</v>
      </c>
      <c r="M1041" t="s">
        <v>177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25">
      <c r="A1042">
        <v>49</v>
      </c>
      <c r="B1042" t="s">
        <v>467</v>
      </c>
      <c r="C1042">
        <v>2019</v>
      </c>
      <c r="D1042">
        <v>9</v>
      </c>
      <c r="E1042" t="s">
        <v>178</v>
      </c>
      <c r="F1042">
        <v>1</v>
      </c>
      <c r="G1042" t="s">
        <v>176</v>
      </c>
      <c r="H1042">
        <v>1</v>
      </c>
      <c r="I1042" t="s">
        <v>496</v>
      </c>
      <c r="J1042" t="s">
        <v>497</v>
      </c>
      <c r="K1042" t="s">
        <v>498</v>
      </c>
      <c r="L1042">
        <v>200</v>
      </c>
      <c r="M1042" t="s">
        <v>187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25">
      <c r="A1043">
        <v>49</v>
      </c>
      <c r="B1043" t="s">
        <v>467</v>
      </c>
      <c r="C1043">
        <v>2019</v>
      </c>
      <c r="D1043">
        <v>9</v>
      </c>
      <c r="E1043" t="s">
        <v>178</v>
      </c>
      <c r="F1043">
        <v>1</v>
      </c>
      <c r="G1043" t="s">
        <v>176</v>
      </c>
      <c r="H1043">
        <v>13</v>
      </c>
      <c r="I1043" t="s">
        <v>479</v>
      </c>
      <c r="J1043" t="s">
        <v>480</v>
      </c>
      <c r="K1043" t="s">
        <v>481</v>
      </c>
      <c r="L1043">
        <v>200</v>
      </c>
      <c r="M1043" t="s">
        <v>187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25">
      <c r="A1044">
        <v>49</v>
      </c>
      <c r="B1044" t="s">
        <v>467</v>
      </c>
      <c r="C1044">
        <v>2019</v>
      </c>
      <c r="D1044">
        <v>9</v>
      </c>
      <c r="E1044" t="s">
        <v>178</v>
      </c>
      <c r="F1044">
        <v>1</v>
      </c>
      <c r="G1044" t="s">
        <v>176</v>
      </c>
      <c r="H1044">
        <v>616</v>
      </c>
      <c r="I1044" t="s">
        <v>493</v>
      </c>
      <c r="J1044" t="s">
        <v>488</v>
      </c>
      <c r="K1044" t="s">
        <v>489</v>
      </c>
      <c r="L1044">
        <v>4512</v>
      </c>
      <c r="M1044" t="s">
        <v>177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25">
      <c r="A1045">
        <v>49</v>
      </c>
      <c r="B1045" t="s">
        <v>467</v>
      </c>
      <c r="C1045">
        <v>2019</v>
      </c>
      <c r="D1045">
        <v>9</v>
      </c>
      <c r="E1045" t="s">
        <v>178</v>
      </c>
      <c r="F1045">
        <v>6</v>
      </c>
      <c r="G1045" t="s">
        <v>181</v>
      </c>
      <c r="H1045">
        <v>610</v>
      </c>
      <c r="I1045" t="s">
        <v>476</v>
      </c>
      <c r="J1045" t="s">
        <v>477</v>
      </c>
      <c r="K1045" t="s">
        <v>478</v>
      </c>
      <c r="L1045">
        <v>700</v>
      </c>
      <c r="M1045" t="s">
        <v>182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25">
      <c r="A1046">
        <v>49</v>
      </c>
      <c r="B1046" t="s">
        <v>467</v>
      </c>
      <c r="C1046">
        <v>2019</v>
      </c>
      <c r="D1046">
        <v>9</v>
      </c>
      <c r="E1046" t="s">
        <v>178</v>
      </c>
      <c r="F1046">
        <v>6</v>
      </c>
      <c r="G1046" t="s">
        <v>181</v>
      </c>
      <c r="H1046">
        <v>617</v>
      </c>
      <c r="I1046" t="s">
        <v>517</v>
      </c>
      <c r="J1046" t="s">
        <v>477</v>
      </c>
      <c r="K1046" t="s">
        <v>478</v>
      </c>
      <c r="L1046">
        <v>4562</v>
      </c>
      <c r="M1046" t="s">
        <v>188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25">
      <c r="A1047">
        <v>49</v>
      </c>
      <c r="B1047" t="s">
        <v>467</v>
      </c>
      <c r="C1047">
        <v>2019</v>
      </c>
      <c r="D1047">
        <v>9</v>
      </c>
      <c r="E1047" t="s">
        <v>178</v>
      </c>
      <c r="F1047">
        <v>5</v>
      </c>
      <c r="G1047" t="s">
        <v>184</v>
      </c>
      <c r="H1047">
        <v>705</v>
      </c>
      <c r="I1047" t="s">
        <v>484</v>
      </c>
      <c r="J1047" t="s">
        <v>485</v>
      </c>
      <c r="K1047" t="s">
        <v>486</v>
      </c>
      <c r="L1047">
        <v>460</v>
      </c>
      <c r="M1047" t="s">
        <v>185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25">
      <c r="A1048">
        <v>49</v>
      </c>
      <c r="B1048" t="s">
        <v>467</v>
      </c>
      <c r="C1048">
        <v>2019</v>
      </c>
      <c r="D1048">
        <v>9</v>
      </c>
      <c r="E1048" t="s">
        <v>178</v>
      </c>
      <c r="F1048">
        <v>3</v>
      </c>
      <c r="G1048" t="s">
        <v>179</v>
      </c>
      <c r="H1048">
        <v>710</v>
      </c>
      <c r="I1048" t="s">
        <v>495</v>
      </c>
      <c r="J1048" t="s">
        <v>485</v>
      </c>
      <c r="K1048" t="s">
        <v>486</v>
      </c>
      <c r="L1048">
        <v>4532</v>
      </c>
      <c r="M1048" t="s">
        <v>186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25">
      <c r="A1049">
        <v>49</v>
      </c>
      <c r="B1049" t="s">
        <v>467</v>
      </c>
      <c r="C1049">
        <v>2019</v>
      </c>
      <c r="D1049">
        <v>9</v>
      </c>
      <c r="E1049" t="s">
        <v>178</v>
      </c>
      <c r="F1049">
        <v>5</v>
      </c>
      <c r="G1049" t="s">
        <v>184</v>
      </c>
      <c r="H1049">
        <v>711</v>
      </c>
      <c r="I1049" t="s">
        <v>499</v>
      </c>
      <c r="J1049" t="s">
        <v>485</v>
      </c>
      <c r="K1049" t="s">
        <v>486</v>
      </c>
      <c r="L1049">
        <v>4552</v>
      </c>
      <c r="M1049" t="s">
        <v>200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25">
      <c r="A1050">
        <v>49</v>
      </c>
      <c r="B1050" t="s">
        <v>467</v>
      </c>
      <c r="C1050">
        <v>2019</v>
      </c>
      <c r="D1050">
        <v>9</v>
      </c>
      <c r="E1050" t="s">
        <v>178</v>
      </c>
      <c r="F1050">
        <v>5</v>
      </c>
      <c r="G1050" t="s">
        <v>184</v>
      </c>
      <c r="H1050">
        <v>943</v>
      </c>
      <c r="I1050" t="s">
        <v>511</v>
      </c>
      <c r="J1050" t="s">
        <v>512</v>
      </c>
      <c r="K1050" t="s">
        <v>513</v>
      </c>
      <c r="L1050">
        <v>4552</v>
      </c>
      <c r="M1050" t="s">
        <v>200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25">
      <c r="A1051">
        <v>49</v>
      </c>
      <c r="B1051" t="s">
        <v>467</v>
      </c>
      <c r="C1051">
        <v>2019</v>
      </c>
      <c r="D1051">
        <v>9</v>
      </c>
      <c r="E1051" t="s">
        <v>178</v>
      </c>
      <c r="F1051">
        <v>5</v>
      </c>
      <c r="G1051" t="s">
        <v>184</v>
      </c>
      <c r="H1051">
        <v>944</v>
      </c>
      <c r="I1051" t="s">
        <v>518</v>
      </c>
      <c r="J1051" t="s">
        <v>519</v>
      </c>
      <c r="K1051" t="s">
        <v>520</v>
      </c>
      <c r="L1051">
        <v>4552</v>
      </c>
      <c r="M1051" t="s">
        <v>200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25">
      <c r="A1052">
        <v>49</v>
      </c>
      <c r="B1052" t="s">
        <v>467</v>
      </c>
      <c r="C1052">
        <v>2019</v>
      </c>
      <c r="D1052">
        <v>9</v>
      </c>
      <c r="E1052" t="s">
        <v>178</v>
      </c>
      <c r="F1052">
        <v>3</v>
      </c>
      <c r="G1052" t="s">
        <v>179</v>
      </c>
      <c r="H1052">
        <v>924</v>
      </c>
      <c r="I1052" t="s">
        <v>490</v>
      </c>
      <c r="J1052" t="s">
        <v>491</v>
      </c>
      <c r="K1052" t="s">
        <v>492</v>
      </c>
      <c r="L1052">
        <v>4532</v>
      </c>
      <c r="M1052" t="s">
        <v>186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25">
      <c r="A1053">
        <v>49</v>
      </c>
      <c r="B1053" t="s">
        <v>467</v>
      </c>
      <c r="C1053">
        <v>2019</v>
      </c>
      <c r="D1053">
        <v>9</v>
      </c>
      <c r="E1053" t="s">
        <v>178</v>
      </c>
      <c r="F1053">
        <v>3</v>
      </c>
      <c r="G1053" t="s">
        <v>179</v>
      </c>
      <c r="H1053">
        <v>54</v>
      </c>
      <c r="I1053" t="s">
        <v>523</v>
      </c>
      <c r="J1053" t="s">
        <v>505</v>
      </c>
      <c r="K1053" t="s">
        <v>506</v>
      </c>
      <c r="L1053">
        <v>300</v>
      </c>
      <c r="M1053" t="s">
        <v>180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25">
      <c r="A1054">
        <v>49</v>
      </c>
      <c r="B1054" t="s">
        <v>467</v>
      </c>
      <c r="C1054">
        <v>2019</v>
      </c>
      <c r="D1054">
        <v>9</v>
      </c>
      <c r="E1054" t="s">
        <v>178</v>
      </c>
      <c r="F1054">
        <v>3</v>
      </c>
      <c r="G1054" t="s">
        <v>179</v>
      </c>
      <c r="H1054">
        <v>954</v>
      </c>
      <c r="I1054" t="s">
        <v>483</v>
      </c>
      <c r="J1054" t="s">
        <v>480</v>
      </c>
      <c r="K1054" t="s">
        <v>481</v>
      </c>
      <c r="L1054">
        <v>4532</v>
      </c>
      <c r="M1054" t="s">
        <v>186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25">
      <c r="A1055">
        <v>49</v>
      </c>
      <c r="B1055" t="s">
        <v>467</v>
      </c>
      <c r="C1055">
        <v>2019</v>
      </c>
      <c r="D1055">
        <v>9</v>
      </c>
      <c r="E1055" t="s">
        <v>178</v>
      </c>
      <c r="F1055">
        <v>6</v>
      </c>
      <c r="G1055" t="s">
        <v>181</v>
      </c>
      <c r="H1055">
        <v>628</v>
      </c>
      <c r="I1055" t="s">
        <v>487</v>
      </c>
      <c r="J1055" t="s">
        <v>488</v>
      </c>
      <c r="K1055" t="s">
        <v>489</v>
      </c>
      <c r="L1055">
        <v>700</v>
      </c>
      <c r="M1055" t="s">
        <v>182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25">
      <c r="A1056">
        <v>49</v>
      </c>
      <c r="B1056" t="s">
        <v>467</v>
      </c>
      <c r="C1056">
        <v>2019</v>
      </c>
      <c r="D1056">
        <v>9</v>
      </c>
      <c r="E1056" t="s">
        <v>178</v>
      </c>
      <c r="F1056">
        <v>6</v>
      </c>
      <c r="G1056" t="s">
        <v>181</v>
      </c>
      <c r="H1056">
        <v>630</v>
      </c>
      <c r="I1056" t="s">
        <v>502</v>
      </c>
      <c r="J1056" t="s">
        <v>201</v>
      </c>
      <c r="K1056" t="s">
        <v>189</v>
      </c>
      <c r="L1056">
        <v>700</v>
      </c>
      <c r="M1056" t="s">
        <v>182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25">
      <c r="A1057">
        <v>49</v>
      </c>
      <c r="B1057" t="s">
        <v>467</v>
      </c>
      <c r="C1057">
        <v>2019</v>
      </c>
      <c r="D1057">
        <v>9</v>
      </c>
      <c r="E1057" t="s">
        <v>178</v>
      </c>
      <c r="F1057">
        <v>5</v>
      </c>
      <c r="G1057" t="s">
        <v>184</v>
      </c>
      <c r="H1057">
        <v>954</v>
      </c>
      <c r="I1057" t="s">
        <v>483</v>
      </c>
      <c r="J1057" t="s">
        <v>480</v>
      </c>
      <c r="K1057" t="s">
        <v>481</v>
      </c>
      <c r="L1057">
        <v>4552</v>
      </c>
      <c r="M1057" t="s">
        <v>200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25">
      <c r="A1058">
        <v>49</v>
      </c>
      <c r="B1058" t="s">
        <v>467</v>
      </c>
      <c r="C1058">
        <v>2019</v>
      </c>
      <c r="D1058">
        <v>9</v>
      </c>
      <c r="E1058" t="s">
        <v>178</v>
      </c>
      <c r="F1058">
        <v>1</v>
      </c>
      <c r="G1058" t="s">
        <v>176</v>
      </c>
      <c r="H1058">
        <v>954</v>
      </c>
      <c r="I1058" t="s">
        <v>483</v>
      </c>
      <c r="J1058" t="s">
        <v>480</v>
      </c>
      <c r="K1058" t="s">
        <v>481</v>
      </c>
      <c r="L1058">
        <v>4512</v>
      </c>
      <c r="M1058" t="s">
        <v>177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25">
      <c r="A1059">
        <v>49</v>
      </c>
      <c r="B1059" t="s">
        <v>467</v>
      </c>
      <c r="C1059">
        <v>2019</v>
      </c>
      <c r="D1059">
        <v>9</v>
      </c>
      <c r="E1059" t="s">
        <v>178</v>
      </c>
      <c r="F1059">
        <v>3</v>
      </c>
      <c r="G1059" t="s">
        <v>179</v>
      </c>
      <c r="H1059">
        <v>628</v>
      </c>
      <c r="I1059" t="s">
        <v>487</v>
      </c>
      <c r="J1059" t="s">
        <v>488</v>
      </c>
      <c r="K1059" t="s">
        <v>489</v>
      </c>
      <c r="L1059">
        <v>300</v>
      </c>
      <c r="M1059" t="s">
        <v>180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25">
      <c r="A1060">
        <v>49</v>
      </c>
      <c r="B1060" t="s">
        <v>467</v>
      </c>
      <c r="C1060">
        <v>2019</v>
      </c>
      <c r="D1060">
        <v>9</v>
      </c>
      <c r="E1060" t="s">
        <v>178</v>
      </c>
      <c r="F1060">
        <v>6</v>
      </c>
      <c r="G1060" t="s">
        <v>181</v>
      </c>
      <c r="H1060">
        <v>629</v>
      </c>
      <c r="I1060" t="s">
        <v>516</v>
      </c>
      <c r="J1060" t="s">
        <v>477</v>
      </c>
      <c r="K1060" t="s">
        <v>478</v>
      </c>
      <c r="L1060">
        <v>700</v>
      </c>
      <c r="M1060" t="s">
        <v>182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25">
      <c r="A1061">
        <v>49</v>
      </c>
      <c r="B1061" t="s">
        <v>467</v>
      </c>
      <c r="C1061">
        <v>2019</v>
      </c>
      <c r="D1061">
        <v>9</v>
      </c>
      <c r="E1061" t="s">
        <v>178</v>
      </c>
      <c r="F1061">
        <v>1</v>
      </c>
      <c r="G1061" t="s">
        <v>176</v>
      </c>
      <c r="H1061">
        <v>628</v>
      </c>
      <c r="I1061" t="s">
        <v>487</v>
      </c>
      <c r="J1061" t="s">
        <v>488</v>
      </c>
      <c r="K1061" t="s">
        <v>489</v>
      </c>
      <c r="L1061">
        <v>200</v>
      </c>
      <c r="M1061" t="s">
        <v>187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25">
      <c r="A1062">
        <v>49</v>
      </c>
      <c r="B1062" t="s">
        <v>467</v>
      </c>
      <c r="C1062">
        <v>2019</v>
      </c>
      <c r="D1062">
        <v>9</v>
      </c>
      <c r="E1062" t="s">
        <v>178</v>
      </c>
      <c r="F1062">
        <v>6</v>
      </c>
      <c r="G1062" t="s">
        <v>181</v>
      </c>
      <c r="H1062">
        <v>631</v>
      </c>
      <c r="I1062" t="s">
        <v>522</v>
      </c>
      <c r="J1062" t="s">
        <v>201</v>
      </c>
      <c r="K1062" t="s">
        <v>189</v>
      </c>
      <c r="L1062">
        <v>700</v>
      </c>
      <c r="M1062" t="s">
        <v>182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25">
      <c r="A1063">
        <v>49</v>
      </c>
      <c r="B1063" t="s">
        <v>467</v>
      </c>
      <c r="C1063">
        <v>2019</v>
      </c>
      <c r="D1063">
        <v>9</v>
      </c>
      <c r="E1063" t="s">
        <v>178</v>
      </c>
      <c r="F1063">
        <v>3</v>
      </c>
      <c r="G1063" t="s">
        <v>179</v>
      </c>
      <c r="H1063">
        <v>432</v>
      </c>
      <c r="I1063" t="s">
        <v>554</v>
      </c>
      <c r="J1063" t="s">
        <v>555</v>
      </c>
      <c r="K1063" t="s">
        <v>189</v>
      </c>
      <c r="L1063">
        <v>1674</v>
      </c>
      <c r="M1063" t="s">
        <v>556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25">
      <c r="A1064">
        <v>49</v>
      </c>
      <c r="B1064" t="s">
        <v>467</v>
      </c>
      <c r="C1064">
        <v>2019</v>
      </c>
      <c r="D1064">
        <v>9</v>
      </c>
      <c r="E1064" t="s">
        <v>178</v>
      </c>
      <c r="F1064">
        <v>3</v>
      </c>
      <c r="G1064" t="s">
        <v>179</v>
      </c>
      <c r="H1064">
        <v>400</v>
      </c>
      <c r="I1064" t="s">
        <v>557</v>
      </c>
      <c r="J1064">
        <v>0</v>
      </c>
      <c r="K1064" t="s">
        <v>189</v>
      </c>
      <c r="L1064">
        <v>0</v>
      </c>
      <c r="M1064" t="s">
        <v>189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25">
      <c r="A1065">
        <v>49</v>
      </c>
      <c r="B1065" t="s">
        <v>467</v>
      </c>
      <c r="C1065">
        <v>2019</v>
      </c>
      <c r="D1065">
        <v>9</v>
      </c>
      <c r="E1065" t="s">
        <v>178</v>
      </c>
      <c r="F1065">
        <v>5</v>
      </c>
      <c r="G1065" t="s">
        <v>184</v>
      </c>
      <c r="H1065">
        <v>407</v>
      </c>
      <c r="I1065" t="s">
        <v>543</v>
      </c>
      <c r="J1065" t="s">
        <v>544</v>
      </c>
      <c r="K1065" t="s">
        <v>189</v>
      </c>
      <c r="L1065">
        <v>1670</v>
      </c>
      <c r="M1065" t="s">
        <v>538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25">
      <c r="A1066">
        <v>49</v>
      </c>
      <c r="B1066" t="s">
        <v>467</v>
      </c>
      <c r="C1066">
        <v>2019</v>
      </c>
      <c r="D1066">
        <v>9</v>
      </c>
      <c r="E1066" t="s">
        <v>178</v>
      </c>
      <c r="F1066">
        <v>3</v>
      </c>
      <c r="G1066" t="s">
        <v>179</v>
      </c>
      <c r="H1066">
        <v>406</v>
      </c>
      <c r="I1066" t="s">
        <v>550</v>
      </c>
      <c r="J1066">
        <v>2221</v>
      </c>
      <c r="K1066" t="s">
        <v>189</v>
      </c>
      <c r="L1066">
        <v>1670</v>
      </c>
      <c r="M1066" t="s">
        <v>538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25">
      <c r="A1067">
        <v>49</v>
      </c>
      <c r="B1067" t="s">
        <v>467</v>
      </c>
      <c r="C1067">
        <v>2019</v>
      </c>
      <c r="D1067">
        <v>9</v>
      </c>
      <c r="E1067" t="s">
        <v>178</v>
      </c>
      <c r="F1067">
        <v>5</v>
      </c>
      <c r="G1067" t="s">
        <v>184</v>
      </c>
      <c r="H1067">
        <v>405</v>
      </c>
      <c r="I1067" t="s">
        <v>551</v>
      </c>
      <c r="J1067">
        <v>2237</v>
      </c>
      <c r="K1067" t="s">
        <v>189</v>
      </c>
      <c r="L1067">
        <v>400</v>
      </c>
      <c r="M1067" t="s">
        <v>184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25">
      <c r="A1068">
        <v>49</v>
      </c>
      <c r="B1068" t="s">
        <v>467</v>
      </c>
      <c r="C1068">
        <v>2019</v>
      </c>
      <c r="D1068">
        <v>9</v>
      </c>
      <c r="E1068" t="s">
        <v>178</v>
      </c>
      <c r="F1068">
        <v>5</v>
      </c>
      <c r="G1068" t="s">
        <v>184</v>
      </c>
      <c r="H1068">
        <v>417</v>
      </c>
      <c r="I1068" t="s">
        <v>546</v>
      </c>
      <c r="J1068">
        <v>2367</v>
      </c>
      <c r="K1068" t="s">
        <v>189</v>
      </c>
      <c r="L1068">
        <v>400</v>
      </c>
      <c r="M1068" t="s">
        <v>184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25">
      <c r="A1069">
        <v>49</v>
      </c>
      <c r="B1069" t="s">
        <v>467</v>
      </c>
      <c r="C1069">
        <v>2019</v>
      </c>
      <c r="D1069">
        <v>9</v>
      </c>
      <c r="E1069" t="s">
        <v>178</v>
      </c>
      <c r="F1069">
        <v>5</v>
      </c>
      <c r="G1069" t="s">
        <v>184</v>
      </c>
      <c r="H1069">
        <v>411</v>
      </c>
      <c r="I1069" t="s">
        <v>536</v>
      </c>
      <c r="J1069" t="s">
        <v>537</v>
      </c>
      <c r="K1069" t="s">
        <v>189</v>
      </c>
      <c r="L1069">
        <v>1670</v>
      </c>
      <c r="M1069" t="s">
        <v>538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25">
      <c r="A1070">
        <v>49</v>
      </c>
      <c r="B1070" t="s">
        <v>467</v>
      </c>
      <c r="C1070">
        <v>2019</v>
      </c>
      <c r="D1070">
        <v>9</v>
      </c>
      <c r="E1070" t="s">
        <v>178</v>
      </c>
      <c r="F1070">
        <v>3</v>
      </c>
      <c r="G1070" t="s">
        <v>179</v>
      </c>
      <c r="H1070">
        <v>409</v>
      </c>
      <c r="I1070" t="s">
        <v>564</v>
      </c>
      <c r="J1070">
        <v>3367</v>
      </c>
      <c r="K1070" t="s">
        <v>189</v>
      </c>
      <c r="L1070">
        <v>300</v>
      </c>
      <c r="M1070" t="s">
        <v>180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25">
      <c r="A1071">
        <v>49</v>
      </c>
      <c r="B1071" t="s">
        <v>467</v>
      </c>
      <c r="C1071">
        <v>2019</v>
      </c>
      <c r="D1071">
        <v>9</v>
      </c>
      <c r="E1071" t="s">
        <v>178</v>
      </c>
      <c r="F1071">
        <v>1</v>
      </c>
      <c r="G1071" t="s">
        <v>176</v>
      </c>
      <c r="H1071">
        <v>403</v>
      </c>
      <c r="I1071" t="s">
        <v>559</v>
      </c>
      <c r="J1071">
        <v>1101</v>
      </c>
      <c r="K1071" t="s">
        <v>189</v>
      </c>
      <c r="L1071">
        <v>200</v>
      </c>
      <c r="M1071" t="s">
        <v>187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25">
      <c r="A1072">
        <v>49</v>
      </c>
      <c r="B1072" t="s">
        <v>467</v>
      </c>
      <c r="C1072">
        <v>2019</v>
      </c>
      <c r="D1072">
        <v>9</v>
      </c>
      <c r="E1072" t="s">
        <v>178</v>
      </c>
      <c r="F1072">
        <v>10</v>
      </c>
      <c r="G1072" t="s">
        <v>193</v>
      </c>
      <c r="H1072">
        <v>404</v>
      </c>
      <c r="I1072" t="s">
        <v>553</v>
      </c>
      <c r="J1072">
        <v>0</v>
      </c>
      <c r="K1072" t="s">
        <v>189</v>
      </c>
      <c r="L1072">
        <v>0</v>
      </c>
      <c r="M1072" t="s">
        <v>189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25">
      <c r="A1073">
        <v>49</v>
      </c>
      <c r="B1073" t="s">
        <v>467</v>
      </c>
      <c r="C1073">
        <v>2019</v>
      </c>
      <c r="D1073">
        <v>9</v>
      </c>
      <c r="E1073" t="s">
        <v>178</v>
      </c>
      <c r="F1073">
        <v>3</v>
      </c>
      <c r="G1073" t="s">
        <v>179</v>
      </c>
      <c r="H1073">
        <v>440</v>
      </c>
      <c r="I1073" t="s">
        <v>569</v>
      </c>
      <c r="J1073" t="s">
        <v>570</v>
      </c>
      <c r="K1073" t="s">
        <v>189</v>
      </c>
      <c r="L1073">
        <v>1672</v>
      </c>
      <c r="M1073" t="s">
        <v>571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25">
      <c r="A1074">
        <v>49</v>
      </c>
      <c r="B1074" t="s">
        <v>467</v>
      </c>
      <c r="C1074">
        <v>2019</v>
      </c>
      <c r="D1074">
        <v>9</v>
      </c>
      <c r="E1074" t="s">
        <v>178</v>
      </c>
      <c r="F1074">
        <v>5</v>
      </c>
      <c r="G1074" t="s">
        <v>184</v>
      </c>
      <c r="H1074">
        <v>406</v>
      </c>
      <c r="I1074" t="s">
        <v>550</v>
      </c>
      <c r="J1074">
        <v>2221</v>
      </c>
      <c r="K1074" t="s">
        <v>189</v>
      </c>
      <c r="L1074">
        <v>1670</v>
      </c>
      <c r="M1074" t="s">
        <v>538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25">
      <c r="A1075">
        <v>49</v>
      </c>
      <c r="B1075" t="s">
        <v>467</v>
      </c>
      <c r="C1075">
        <v>2019</v>
      </c>
      <c r="D1075">
        <v>9</v>
      </c>
      <c r="E1075" t="s">
        <v>178</v>
      </c>
      <c r="F1075">
        <v>3</v>
      </c>
      <c r="G1075" t="s">
        <v>179</v>
      </c>
      <c r="H1075">
        <v>421</v>
      </c>
      <c r="I1075" t="s">
        <v>532</v>
      </c>
      <c r="J1075">
        <v>2496</v>
      </c>
      <c r="K1075" t="s">
        <v>189</v>
      </c>
      <c r="L1075">
        <v>300</v>
      </c>
      <c r="M1075" t="s">
        <v>180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25">
      <c r="A1076">
        <v>49</v>
      </c>
      <c r="B1076" t="s">
        <v>467</v>
      </c>
      <c r="C1076">
        <v>2019</v>
      </c>
      <c r="D1076">
        <v>9</v>
      </c>
      <c r="E1076" t="s">
        <v>178</v>
      </c>
      <c r="F1076">
        <v>3</v>
      </c>
      <c r="G1076" t="s">
        <v>179</v>
      </c>
      <c r="H1076">
        <v>441</v>
      </c>
      <c r="I1076" t="s">
        <v>573</v>
      </c>
      <c r="J1076" t="s">
        <v>574</v>
      </c>
      <c r="K1076" t="s">
        <v>189</v>
      </c>
      <c r="L1076">
        <v>300</v>
      </c>
      <c r="M1076" t="s">
        <v>180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25">
      <c r="A1077">
        <v>49</v>
      </c>
      <c r="B1077" t="s">
        <v>467</v>
      </c>
      <c r="C1077">
        <v>2019</v>
      </c>
      <c r="D1077">
        <v>9</v>
      </c>
      <c r="E1077" t="s">
        <v>178</v>
      </c>
      <c r="F1077">
        <v>1</v>
      </c>
      <c r="G1077" t="s">
        <v>176</v>
      </c>
      <c r="H1077">
        <v>401</v>
      </c>
      <c r="I1077" t="s">
        <v>572</v>
      </c>
      <c r="J1077">
        <v>1012</v>
      </c>
      <c r="K1077" t="s">
        <v>189</v>
      </c>
      <c r="L1077">
        <v>200</v>
      </c>
      <c r="M1077" t="s">
        <v>187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25">
      <c r="A1078">
        <v>49</v>
      </c>
      <c r="B1078" t="s">
        <v>467</v>
      </c>
      <c r="C1078">
        <v>2019</v>
      </c>
      <c r="D1078">
        <v>9</v>
      </c>
      <c r="E1078" t="s">
        <v>178</v>
      </c>
      <c r="F1078">
        <v>3</v>
      </c>
      <c r="G1078" t="s">
        <v>179</v>
      </c>
      <c r="H1078">
        <v>446</v>
      </c>
      <c r="I1078" t="s">
        <v>568</v>
      </c>
      <c r="J1078">
        <v>8011</v>
      </c>
      <c r="K1078" t="s">
        <v>189</v>
      </c>
      <c r="L1078">
        <v>300</v>
      </c>
      <c r="M1078" t="s">
        <v>180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25">
      <c r="A1079">
        <v>49</v>
      </c>
      <c r="B1079" t="s">
        <v>467</v>
      </c>
      <c r="C1079">
        <v>2019</v>
      </c>
      <c r="D1079">
        <v>9</v>
      </c>
      <c r="E1079" t="s">
        <v>178</v>
      </c>
      <c r="F1079">
        <v>3</v>
      </c>
      <c r="G1079" t="s">
        <v>179</v>
      </c>
      <c r="H1079">
        <v>405</v>
      </c>
      <c r="I1079" t="s">
        <v>551</v>
      </c>
      <c r="J1079">
        <v>2237</v>
      </c>
      <c r="K1079" t="s">
        <v>189</v>
      </c>
      <c r="L1079">
        <v>300</v>
      </c>
      <c r="M1079" t="s">
        <v>180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25">
      <c r="A1080">
        <v>49</v>
      </c>
      <c r="B1080" t="s">
        <v>467</v>
      </c>
      <c r="C1080">
        <v>2019</v>
      </c>
      <c r="D1080">
        <v>9</v>
      </c>
      <c r="E1080" t="s">
        <v>178</v>
      </c>
      <c r="F1080">
        <v>3</v>
      </c>
      <c r="G1080" t="s">
        <v>179</v>
      </c>
      <c r="H1080">
        <v>417</v>
      </c>
      <c r="I1080" t="s">
        <v>546</v>
      </c>
      <c r="J1080">
        <v>2367</v>
      </c>
      <c r="K1080" t="s">
        <v>189</v>
      </c>
      <c r="L1080">
        <v>300</v>
      </c>
      <c r="M1080" t="s">
        <v>180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25">
      <c r="A1081">
        <v>49</v>
      </c>
      <c r="B1081" t="s">
        <v>467</v>
      </c>
      <c r="C1081">
        <v>2019</v>
      </c>
      <c r="D1081">
        <v>9</v>
      </c>
      <c r="E1081" t="s">
        <v>178</v>
      </c>
      <c r="F1081">
        <v>5</v>
      </c>
      <c r="G1081" t="s">
        <v>184</v>
      </c>
      <c r="H1081">
        <v>414</v>
      </c>
      <c r="I1081" t="s">
        <v>552</v>
      </c>
      <c r="J1081">
        <v>3421</v>
      </c>
      <c r="K1081" t="s">
        <v>189</v>
      </c>
      <c r="L1081">
        <v>1670</v>
      </c>
      <c r="M1081" t="s">
        <v>538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25">
      <c r="A1082">
        <v>49</v>
      </c>
      <c r="B1082" t="s">
        <v>467</v>
      </c>
      <c r="C1082">
        <v>2019</v>
      </c>
      <c r="D1082">
        <v>9</v>
      </c>
      <c r="E1082" t="s">
        <v>178</v>
      </c>
      <c r="F1082">
        <v>5</v>
      </c>
      <c r="G1082" t="s">
        <v>184</v>
      </c>
      <c r="H1082">
        <v>423</v>
      </c>
      <c r="I1082" t="s">
        <v>529</v>
      </c>
      <c r="J1082" t="s">
        <v>530</v>
      </c>
      <c r="K1082" t="s">
        <v>189</v>
      </c>
      <c r="L1082">
        <v>1671</v>
      </c>
      <c r="M1082" t="s">
        <v>531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25">
      <c r="A1083">
        <v>49</v>
      </c>
      <c r="B1083" t="s">
        <v>467</v>
      </c>
      <c r="C1083">
        <v>2019</v>
      </c>
      <c r="D1083">
        <v>9</v>
      </c>
      <c r="E1083" t="s">
        <v>178</v>
      </c>
      <c r="F1083">
        <v>10</v>
      </c>
      <c r="G1083" t="s">
        <v>193</v>
      </c>
      <c r="H1083">
        <v>401</v>
      </c>
      <c r="I1083" t="s">
        <v>572</v>
      </c>
      <c r="J1083">
        <v>1012</v>
      </c>
      <c r="K1083" t="s">
        <v>189</v>
      </c>
      <c r="L1083">
        <v>200</v>
      </c>
      <c r="M1083" t="s">
        <v>187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25">
      <c r="A1084">
        <v>49</v>
      </c>
      <c r="B1084" t="s">
        <v>467</v>
      </c>
      <c r="C1084">
        <v>2019</v>
      </c>
      <c r="D1084">
        <v>9</v>
      </c>
      <c r="E1084" t="s">
        <v>178</v>
      </c>
      <c r="F1084">
        <v>3</v>
      </c>
      <c r="G1084" t="s">
        <v>179</v>
      </c>
      <c r="H1084">
        <v>443</v>
      </c>
      <c r="I1084" t="s">
        <v>541</v>
      </c>
      <c r="J1084">
        <v>2121</v>
      </c>
      <c r="K1084" t="s">
        <v>189</v>
      </c>
      <c r="L1084">
        <v>1670</v>
      </c>
      <c r="M1084" t="s">
        <v>538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25">
      <c r="A1085">
        <v>49</v>
      </c>
      <c r="B1085" t="s">
        <v>467</v>
      </c>
      <c r="C1085">
        <v>2019</v>
      </c>
      <c r="D1085">
        <v>9</v>
      </c>
      <c r="E1085" t="s">
        <v>178</v>
      </c>
      <c r="F1085">
        <v>5</v>
      </c>
      <c r="G1085" t="s">
        <v>184</v>
      </c>
      <c r="H1085">
        <v>443</v>
      </c>
      <c r="I1085" t="s">
        <v>541</v>
      </c>
      <c r="J1085">
        <v>2121</v>
      </c>
      <c r="K1085" t="s">
        <v>189</v>
      </c>
      <c r="L1085">
        <v>1670</v>
      </c>
      <c r="M1085" t="s">
        <v>538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25">
      <c r="A1086">
        <v>49</v>
      </c>
      <c r="B1086" t="s">
        <v>467</v>
      </c>
      <c r="C1086">
        <v>2019</v>
      </c>
      <c r="D1086">
        <v>9</v>
      </c>
      <c r="E1086" t="s">
        <v>178</v>
      </c>
      <c r="F1086">
        <v>5</v>
      </c>
      <c r="G1086" t="s">
        <v>184</v>
      </c>
      <c r="H1086">
        <v>419</v>
      </c>
      <c r="I1086" t="s">
        <v>566</v>
      </c>
      <c r="J1086" t="s">
        <v>567</v>
      </c>
      <c r="K1086" t="s">
        <v>189</v>
      </c>
      <c r="L1086">
        <v>1671</v>
      </c>
      <c r="M1086" t="s">
        <v>531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25">
      <c r="A1087">
        <v>49</v>
      </c>
      <c r="B1087" t="s">
        <v>467</v>
      </c>
      <c r="C1087">
        <v>2019</v>
      </c>
      <c r="D1087">
        <v>9</v>
      </c>
      <c r="E1087" t="s">
        <v>178</v>
      </c>
      <c r="F1087">
        <v>3</v>
      </c>
      <c r="G1087" t="s">
        <v>179</v>
      </c>
      <c r="H1087">
        <v>412</v>
      </c>
      <c r="I1087" t="s">
        <v>580</v>
      </c>
      <c r="J1087">
        <v>3331</v>
      </c>
      <c r="K1087" t="s">
        <v>189</v>
      </c>
      <c r="L1087">
        <v>300</v>
      </c>
      <c r="M1087" t="s">
        <v>180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25">
      <c r="A1088">
        <v>49</v>
      </c>
      <c r="B1088" t="s">
        <v>467</v>
      </c>
      <c r="C1088">
        <v>2019</v>
      </c>
      <c r="D1088">
        <v>9</v>
      </c>
      <c r="E1088" t="s">
        <v>178</v>
      </c>
      <c r="F1088">
        <v>3</v>
      </c>
      <c r="G1088" t="s">
        <v>179</v>
      </c>
      <c r="H1088">
        <v>413</v>
      </c>
      <c r="I1088" t="s">
        <v>558</v>
      </c>
      <c r="J1088">
        <v>3496</v>
      </c>
      <c r="K1088" t="s">
        <v>189</v>
      </c>
      <c r="L1088">
        <v>300</v>
      </c>
      <c r="M1088" t="s">
        <v>180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25">
      <c r="A1089">
        <v>49</v>
      </c>
      <c r="B1089" t="s">
        <v>467</v>
      </c>
      <c r="C1089">
        <v>2019</v>
      </c>
      <c r="D1089">
        <v>9</v>
      </c>
      <c r="E1089" t="s">
        <v>178</v>
      </c>
      <c r="F1089">
        <v>3</v>
      </c>
      <c r="G1089" t="s">
        <v>179</v>
      </c>
      <c r="H1089">
        <v>422</v>
      </c>
      <c r="I1089" t="s">
        <v>547</v>
      </c>
      <c r="J1089">
        <v>2421</v>
      </c>
      <c r="K1089" t="s">
        <v>189</v>
      </c>
      <c r="L1089">
        <v>1671</v>
      </c>
      <c r="M1089" t="s">
        <v>531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25">
      <c r="A1090">
        <v>49</v>
      </c>
      <c r="B1090" t="s">
        <v>467</v>
      </c>
      <c r="C1090">
        <v>2019</v>
      </c>
      <c r="D1090">
        <v>9</v>
      </c>
      <c r="E1090" t="s">
        <v>178</v>
      </c>
      <c r="F1090">
        <v>1</v>
      </c>
      <c r="G1090" t="s">
        <v>176</v>
      </c>
      <c r="H1090">
        <v>400</v>
      </c>
      <c r="I1090" t="s">
        <v>557</v>
      </c>
      <c r="J1090">
        <v>1247</v>
      </c>
      <c r="K1090" t="s">
        <v>189</v>
      </c>
      <c r="L1090">
        <v>207</v>
      </c>
      <c r="M1090" t="s">
        <v>195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25">
      <c r="A1091">
        <v>49</v>
      </c>
      <c r="B1091" t="s">
        <v>467</v>
      </c>
      <c r="C1091">
        <v>2019</v>
      </c>
      <c r="D1091">
        <v>9</v>
      </c>
      <c r="E1091" t="s">
        <v>178</v>
      </c>
      <c r="F1091">
        <v>3</v>
      </c>
      <c r="G1091" t="s">
        <v>179</v>
      </c>
      <c r="H1091">
        <v>442</v>
      </c>
      <c r="I1091" t="s">
        <v>578</v>
      </c>
      <c r="J1091" t="s">
        <v>579</v>
      </c>
      <c r="K1091" t="s">
        <v>189</v>
      </c>
      <c r="L1091">
        <v>1672</v>
      </c>
      <c r="M1091" t="s">
        <v>571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25">
      <c r="A1092">
        <v>49</v>
      </c>
      <c r="B1092" t="s">
        <v>467</v>
      </c>
      <c r="C1092">
        <v>2019</v>
      </c>
      <c r="D1092">
        <v>9</v>
      </c>
      <c r="E1092" t="s">
        <v>178</v>
      </c>
      <c r="F1092">
        <v>3</v>
      </c>
      <c r="G1092" t="s">
        <v>179</v>
      </c>
      <c r="H1092">
        <v>419</v>
      </c>
      <c r="I1092" t="s">
        <v>566</v>
      </c>
      <c r="J1092" t="s">
        <v>567</v>
      </c>
      <c r="K1092" t="s">
        <v>189</v>
      </c>
      <c r="L1092">
        <v>1671</v>
      </c>
      <c r="M1092" t="s">
        <v>531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25">
      <c r="A1093">
        <v>49</v>
      </c>
      <c r="B1093" t="s">
        <v>467</v>
      </c>
      <c r="C1093">
        <v>2019</v>
      </c>
      <c r="D1093">
        <v>9</v>
      </c>
      <c r="E1093" t="s">
        <v>178</v>
      </c>
      <c r="F1093">
        <v>5</v>
      </c>
      <c r="G1093" t="s">
        <v>184</v>
      </c>
      <c r="H1093">
        <v>409</v>
      </c>
      <c r="I1093" t="s">
        <v>564</v>
      </c>
      <c r="J1093">
        <v>3367</v>
      </c>
      <c r="K1093" t="s">
        <v>189</v>
      </c>
      <c r="L1093">
        <v>400</v>
      </c>
      <c r="M1093" t="s">
        <v>184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25">
      <c r="A1094">
        <v>49</v>
      </c>
      <c r="B1094" t="s">
        <v>467</v>
      </c>
      <c r="C1094">
        <v>2019</v>
      </c>
      <c r="D1094">
        <v>9</v>
      </c>
      <c r="E1094" t="s">
        <v>178</v>
      </c>
      <c r="F1094">
        <v>3</v>
      </c>
      <c r="G1094" t="s">
        <v>179</v>
      </c>
      <c r="H1094">
        <v>415</v>
      </c>
      <c r="I1094" t="s">
        <v>548</v>
      </c>
      <c r="J1094" t="s">
        <v>549</v>
      </c>
      <c r="K1094" t="s">
        <v>189</v>
      </c>
      <c r="L1094">
        <v>1670</v>
      </c>
      <c r="M1094" t="s">
        <v>538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25">
      <c r="A1095">
        <v>49</v>
      </c>
      <c r="B1095" t="s">
        <v>467</v>
      </c>
      <c r="C1095">
        <v>2019</v>
      </c>
      <c r="D1095">
        <v>9</v>
      </c>
      <c r="E1095" t="s">
        <v>178</v>
      </c>
      <c r="F1095">
        <v>3</v>
      </c>
      <c r="G1095" t="s">
        <v>179</v>
      </c>
      <c r="H1095">
        <v>425</v>
      </c>
      <c r="I1095" t="s">
        <v>526</v>
      </c>
      <c r="J1095" t="s">
        <v>527</v>
      </c>
      <c r="K1095" t="s">
        <v>189</v>
      </c>
      <c r="L1095">
        <v>1675</v>
      </c>
      <c r="M1095" t="s">
        <v>528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25">
      <c r="A1096">
        <v>49</v>
      </c>
      <c r="B1096" t="s">
        <v>467</v>
      </c>
      <c r="C1096">
        <v>2019</v>
      </c>
      <c r="D1096">
        <v>9</v>
      </c>
      <c r="E1096" t="s">
        <v>178</v>
      </c>
      <c r="F1096">
        <v>3</v>
      </c>
      <c r="G1096" t="s">
        <v>179</v>
      </c>
      <c r="H1096">
        <v>439</v>
      </c>
      <c r="I1096" t="s">
        <v>534</v>
      </c>
      <c r="J1096" t="s">
        <v>535</v>
      </c>
      <c r="K1096" t="s">
        <v>189</v>
      </c>
      <c r="L1096">
        <v>300</v>
      </c>
      <c r="M1096" t="s">
        <v>180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25">
      <c r="A1097">
        <v>49</v>
      </c>
      <c r="B1097" t="s">
        <v>467</v>
      </c>
      <c r="C1097">
        <v>2019</v>
      </c>
      <c r="D1097">
        <v>9</v>
      </c>
      <c r="E1097" t="s">
        <v>178</v>
      </c>
      <c r="F1097">
        <v>5</v>
      </c>
      <c r="G1097" t="s">
        <v>184</v>
      </c>
      <c r="H1097">
        <v>404</v>
      </c>
      <c r="I1097" t="s">
        <v>553</v>
      </c>
      <c r="J1097">
        <v>2107</v>
      </c>
      <c r="K1097" t="s">
        <v>189</v>
      </c>
      <c r="L1097">
        <v>400</v>
      </c>
      <c r="M1097" t="s">
        <v>184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25">
      <c r="A1098">
        <v>49</v>
      </c>
      <c r="B1098" t="s">
        <v>467</v>
      </c>
      <c r="C1098">
        <v>2019</v>
      </c>
      <c r="D1098">
        <v>9</v>
      </c>
      <c r="E1098" t="s">
        <v>178</v>
      </c>
      <c r="F1098">
        <v>5</v>
      </c>
      <c r="G1098" t="s">
        <v>184</v>
      </c>
      <c r="H1098">
        <v>418</v>
      </c>
      <c r="I1098" t="s">
        <v>575</v>
      </c>
      <c r="J1098">
        <v>2321</v>
      </c>
      <c r="K1098" t="s">
        <v>189</v>
      </c>
      <c r="L1098">
        <v>1671</v>
      </c>
      <c r="M1098" t="s">
        <v>531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25">
      <c r="A1099">
        <v>49</v>
      </c>
      <c r="B1099" t="s">
        <v>467</v>
      </c>
      <c r="C1099">
        <v>2019</v>
      </c>
      <c r="D1099">
        <v>9</v>
      </c>
      <c r="E1099" t="s">
        <v>178</v>
      </c>
      <c r="F1099">
        <v>3</v>
      </c>
      <c r="G1099" t="s">
        <v>179</v>
      </c>
      <c r="H1099">
        <v>411</v>
      </c>
      <c r="I1099" t="s">
        <v>536</v>
      </c>
      <c r="J1099" t="s">
        <v>537</v>
      </c>
      <c r="K1099" t="s">
        <v>189</v>
      </c>
      <c r="L1099">
        <v>1670</v>
      </c>
      <c r="M1099" t="s">
        <v>538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25">
      <c r="A1100">
        <v>49</v>
      </c>
      <c r="B1100" t="s">
        <v>467</v>
      </c>
      <c r="C1100">
        <v>2019</v>
      </c>
      <c r="D1100">
        <v>9</v>
      </c>
      <c r="E1100" t="s">
        <v>178</v>
      </c>
      <c r="F1100">
        <v>5</v>
      </c>
      <c r="G1100" t="s">
        <v>184</v>
      </c>
      <c r="H1100">
        <v>410</v>
      </c>
      <c r="I1100" t="s">
        <v>560</v>
      </c>
      <c r="J1100">
        <v>3321</v>
      </c>
      <c r="K1100" t="s">
        <v>189</v>
      </c>
      <c r="L1100">
        <v>1670</v>
      </c>
      <c r="M1100" t="s">
        <v>538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25">
      <c r="A1101">
        <v>49</v>
      </c>
      <c r="B1101" t="s">
        <v>467</v>
      </c>
      <c r="C1101">
        <v>2019</v>
      </c>
      <c r="D1101">
        <v>9</v>
      </c>
      <c r="E1101" t="s">
        <v>178</v>
      </c>
      <c r="F1101">
        <v>5</v>
      </c>
      <c r="G1101" t="s">
        <v>184</v>
      </c>
      <c r="H1101">
        <v>415</v>
      </c>
      <c r="I1101" t="s">
        <v>548</v>
      </c>
      <c r="J1101" t="s">
        <v>549</v>
      </c>
      <c r="K1101" t="s">
        <v>189</v>
      </c>
      <c r="L1101">
        <v>1670</v>
      </c>
      <c r="M1101" t="s">
        <v>538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25">
      <c r="A1102">
        <v>49</v>
      </c>
      <c r="B1102" t="s">
        <v>467</v>
      </c>
      <c r="C1102">
        <v>2019</v>
      </c>
      <c r="D1102">
        <v>9</v>
      </c>
      <c r="E1102" t="s">
        <v>178</v>
      </c>
      <c r="F1102">
        <v>3</v>
      </c>
      <c r="G1102" t="s">
        <v>179</v>
      </c>
      <c r="H1102">
        <v>428</v>
      </c>
      <c r="I1102" t="s">
        <v>576</v>
      </c>
      <c r="J1102" t="s">
        <v>577</v>
      </c>
      <c r="K1102" t="s">
        <v>189</v>
      </c>
      <c r="L1102">
        <v>1675</v>
      </c>
      <c r="M1102" t="s">
        <v>528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25">
      <c r="A1103">
        <v>49</v>
      </c>
      <c r="B1103" t="s">
        <v>467</v>
      </c>
      <c r="C1103">
        <v>2019</v>
      </c>
      <c r="D1103">
        <v>9</v>
      </c>
      <c r="E1103" t="s">
        <v>178</v>
      </c>
      <c r="F1103">
        <v>3</v>
      </c>
      <c r="G1103" t="s">
        <v>179</v>
      </c>
      <c r="H1103">
        <v>431</v>
      </c>
      <c r="I1103" t="s">
        <v>561</v>
      </c>
      <c r="J1103" t="s">
        <v>562</v>
      </c>
      <c r="K1103" t="s">
        <v>189</v>
      </c>
      <c r="L1103">
        <v>1673</v>
      </c>
      <c r="M1103" t="s">
        <v>563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25">
      <c r="A1104">
        <v>49</v>
      </c>
      <c r="B1104" t="s">
        <v>467</v>
      </c>
      <c r="C1104">
        <v>2019</v>
      </c>
      <c r="D1104">
        <v>9</v>
      </c>
      <c r="E1104" t="s">
        <v>178</v>
      </c>
      <c r="F1104">
        <v>3</v>
      </c>
      <c r="G1104" t="s">
        <v>179</v>
      </c>
      <c r="H1104">
        <v>444</v>
      </c>
      <c r="I1104" t="s">
        <v>542</v>
      </c>
      <c r="J1104">
        <v>2131</v>
      </c>
      <c r="K1104" t="s">
        <v>189</v>
      </c>
      <c r="L1104">
        <v>300</v>
      </c>
      <c r="M1104" t="s">
        <v>180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25">
      <c r="A1105">
        <v>49</v>
      </c>
      <c r="B1105" t="s">
        <v>467</v>
      </c>
      <c r="C1105">
        <v>2019</v>
      </c>
      <c r="D1105">
        <v>9</v>
      </c>
      <c r="E1105" t="s">
        <v>178</v>
      </c>
      <c r="F1105">
        <v>3</v>
      </c>
      <c r="G1105" t="s">
        <v>179</v>
      </c>
      <c r="H1105">
        <v>407</v>
      </c>
      <c r="I1105" t="s">
        <v>543</v>
      </c>
      <c r="J1105" t="s">
        <v>544</v>
      </c>
      <c r="K1105" t="s">
        <v>189</v>
      </c>
      <c r="L1105">
        <v>1670</v>
      </c>
      <c r="M1105" t="s">
        <v>538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25">
      <c r="A1106">
        <v>49</v>
      </c>
      <c r="B1106" t="s">
        <v>467</v>
      </c>
      <c r="C1106">
        <v>2019</v>
      </c>
      <c r="D1106">
        <v>9</v>
      </c>
      <c r="E1106" t="s">
        <v>178</v>
      </c>
      <c r="F1106">
        <v>3</v>
      </c>
      <c r="G1106" t="s">
        <v>179</v>
      </c>
      <c r="H1106">
        <v>408</v>
      </c>
      <c r="I1106" t="s">
        <v>525</v>
      </c>
      <c r="J1106">
        <v>2231</v>
      </c>
      <c r="K1106" t="s">
        <v>189</v>
      </c>
      <c r="L1106">
        <v>300</v>
      </c>
      <c r="M1106" t="s">
        <v>180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25">
      <c r="A1107">
        <v>49</v>
      </c>
      <c r="B1107" t="s">
        <v>467</v>
      </c>
      <c r="C1107">
        <v>2019</v>
      </c>
      <c r="D1107">
        <v>9</v>
      </c>
      <c r="E1107" t="s">
        <v>178</v>
      </c>
      <c r="F1107">
        <v>3</v>
      </c>
      <c r="G1107" t="s">
        <v>179</v>
      </c>
      <c r="H1107">
        <v>418</v>
      </c>
      <c r="I1107" t="s">
        <v>575</v>
      </c>
      <c r="J1107">
        <v>2321</v>
      </c>
      <c r="K1107" t="s">
        <v>189</v>
      </c>
      <c r="L1107">
        <v>1671</v>
      </c>
      <c r="M1107" t="s">
        <v>531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25">
      <c r="A1108">
        <v>49</v>
      </c>
      <c r="B1108" t="s">
        <v>467</v>
      </c>
      <c r="C1108">
        <v>2019</v>
      </c>
      <c r="D1108">
        <v>9</v>
      </c>
      <c r="E1108" t="s">
        <v>178</v>
      </c>
      <c r="F1108">
        <v>3</v>
      </c>
      <c r="G1108" t="s">
        <v>179</v>
      </c>
      <c r="H1108">
        <v>410</v>
      </c>
      <c r="I1108" t="s">
        <v>560</v>
      </c>
      <c r="J1108">
        <v>3321</v>
      </c>
      <c r="K1108" t="s">
        <v>189</v>
      </c>
      <c r="L1108">
        <v>1670</v>
      </c>
      <c r="M1108" t="s">
        <v>538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25">
      <c r="A1109">
        <v>49</v>
      </c>
      <c r="B1109" t="s">
        <v>467</v>
      </c>
      <c r="C1109">
        <v>2019</v>
      </c>
      <c r="D1109">
        <v>9</v>
      </c>
      <c r="E1109" t="s">
        <v>178</v>
      </c>
      <c r="F1109">
        <v>3</v>
      </c>
      <c r="G1109" t="s">
        <v>179</v>
      </c>
      <c r="H1109">
        <v>414</v>
      </c>
      <c r="I1109" t="s">
        <v>552</v>
      </c>
      <c r="J1109">
        <v>3421</v>
      </c>
      <c r="K1109" t="s">
        <v>189</v>
      </c>
      <c r="L1109">
        <v>1670</v>
      </c>
      <c r="M1109" t="s">
        <v>538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25">
      <c r="A1110">
        <v>49</v>
      </c>
      <c r="B1110" t="s">
        <v>467</v>
      </c>
      <c r="C1110">
        <v>2019</v>
      </c>
      <c r="D1110">
        <v>9</v>
      </c>
      <c r="E1110" t="s">
        <v>178</v>
      </c>
      <c r="F1110">
        <v>5</v>
      </c>
      <c r="G1110" t="s">
        <v>184</v>
      </c>
      <c r="H1110">
        <v>421</v>
      </c>
      <c r="I1110" t="s">
        <v>532</v>
      </c>
      <c r="J1110">
        <v>2496</v>
      </c>
      <c r="K1110" t="s">
        <v>189</v>
      </c>
      <c r="L1110">
        <v>400</v>
      </c>
      <c r="M1110" t="s">
        <v>184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25">
      <c r="A1111">
        <v>49</v>
      </c>
      <c r="B1111" t="s">
        <v>467</v>
      </c>
      <c r="C1111">
        <v>2019</v>
      </c>
      <c r="D1111">
        <v>9</v>
      </c>
      <c r="E1111" t="s">
        <v>178</v>
      </c>
      <c r="F1111">
        <v>10</v>
      </c>
      <c r="G1111" t="s">
        <v>193</v>
      </c>
      <c r="H1111">
        <v>400</v>
      </c>
      <c r="I1111" t="s">
        <v>557</v>
      </c>
      <c r="J1111">
        <v>1247</v>
      </c>
      <c r="K1111" t="s">
        <v>189</v>
      </c>
      <c r="L1111">
        <v>207</v>
      </c>
      <c r="M1111" t="s">
        <v>195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25">
      <c r="A1112">
        <v>49</v>
      </c>
      <c r="B1112" t="s">
        <v>467</v>
      </c>
      <c r="C1112">
        <v>2019</v>
      </c>
      <c r="D1112">
        <v>9</v>
      </c>
      <c r="E1112" t="s">
        <v>178</v>
      </c>
      <c r="F1112">
        <v>10</v>
      </c>
      <c r="G1112" t="s">
        <v>193</v>
      </c>
      <c r="H1112">
        <v>402</v>
      </c>
      <c r="I1112" t="s">
        <v>533</v>
      </c>
      <c r="J1112">
        <v>1301</v>
      </c>
      <c r="K1112" t="s">
        <v>189</v>
      </c>
      <c r="L1112">
        <v>207</v>
      </c>
      <c r="M1112" t="s">
        <v>195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25">
      <c r="A1113">
        <v>49</v>
      </c>
      <c r="B1113" t="s">
        <v>467</v>
      </c>
      <c r="C1113">
        <v>2019</v>
      </c>
      <c r="D1113">
        <v>9</v>
      </c>
      <c r="E1113" t="s">
        <v>178</v>
      </c>
      <c r="F1113">
        <v>3</v>
      </c>
      <c r="G1113" t="s">
        <v>179</v>
      </c>
      <c r="H1113">
        <v>430</v>
      </c>
      <c r="I1113" t="s">
        <v>539</v>
      </c>
      <c r="J1113" t="s">
        <v>540</v>
      </c>
      <c r="K1113" t="s">
        <v>189</v>
      </c>
      <c r="L1113">
        <v>300</v>
      </c>
      <c r="M1113" t="s">
        <v>180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25">
      <c r="A1114">
        <v>49</v>
      </c>
      <c r="B1114" t="s">
        <v>467</v>
      </c>
      <c r="C1114">
        <v>2019</v>
      </c>
      <c r="D1114">
        <v>9</v>
      </c>
      <c r="E1114" t="s">
        <v>178</v>
      </c>
      <c r="F1114">
        <v>3</v>
      </c>
      <c r="G1114" t="s">
        <v>179</v>
      </c>
      <c r="H1114">
        <v>404</v>
      </c>
      <c r="I1114" t="s">
        <v>553</v>
      </c>
      <c r="J1114">
        <v>2107</v>
      </c>
      <c r="K1114" t="s">
        <v>189</v>
      </c>
      <c r="L1114">
        <v>300</v>
      </c>
      <c r="M1114" t="s">
        <v>180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25">
      <c r="A1115">
        <v>49</v>
      </c>
      <c r="B1115" t="s">
        <v>467</v>
      </c>
      <c r="C1115">
        <v>2019</v>
      </c>
      <c r="D1115">
        <v>9</v>
      </c>
      <c r="E1115" t="s">
        <v>178</v>
      </c>
      <c r="F1115">
        <v>3</v>
      </c>
      <c r="G1115" t="s">
        <v>179</v>
      </c>
      <c r="H1115">
        <v>423</v>
      </c>
      <c r="I1115" t="s">
        <v>529</v>
      </c>
      <c r="J1115" t="s">
        <v>530</v>
      </c>
      <c r="K1115" t="s">
        <v>189</v>
      </c>
      <c r="L1115">
        <v>1671</v>
      </c>
      <c r="M1115" t="s">
        <v>531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25">
      <c r="A1116">
        <v>49</v>
      </c>
      <c r="B1116" t="s">
        <v>467</v>
      </c>
      <c r="C1116">
        <v>2019</v>
      </c>
      <c r="D1116">
        <v>9</v>
      </c>
      <c r="E1116" t="s">
        <v>178</v>
      </c>
      <c r="F1116">
        <v>5</v>
      </c>
      <c r="G1116" t="s">
        <v>184</v>
      </c>
      <c r="H1116">
        <v>422</v>
      </c>
      <c r="I1116" t="s">
        <v>547</v>
      </c>
      <c r="J1116">
        <v>2421</v>
      </c>
      <c r="K1116" t="s">
        <v>189</v>
      </c>
      <c r="L1116">
        <v>1671</v>
      </c>
      <c r="M1116" t="s">
        <v>531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25">
      <c r="A1117">
        <v>49</v>
      </c>
      <c r="B1117" t="s">
        <v>467</v>
      </c>
      <c r="C1117">
        <v>2019</v>
      </c>
      <c r="D1117">
        <v>10</v>
      </c>
      <c r="E1117" t="s">
        <v>175</v>
      </c>
      <c r="F1117">
        <v>3</v>
      </c>
      <c r="G1117" t="s">
        <v>179</v>
      </c>
      <c r="H1117">
        <v>1</v>
      </c>
      <c r="I1117" t="s">
        <v>496</v>
      </c>
      <c r="J1117" t="s">
        <v>497</v>
      </c>
      <c r="K1117" t="s">
        <v>498</v>
      </c>
      <c r="L1117">
        <v>300</v>
      </c>
      <c r="M1117" t="s">
        <v>180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25">
      <c r="A1118">
        <v>49</v>
      </c>
      <c r="B1118" t="s">
        <v>467</v>
      </c>
      <c r="C1118">
        <v>2019</v>
      </c>
      <c r="D1118">
        <v>10</v>
      </c>
      <c r="E1118" t="s">
        <v>175</v>
      </c>
      <c r="F1118">
        <v>6</v>
      </c>
      <c r="G1118" t="s">
        <v>181</v>
      </c>
      <c r="H1118">
        <v>616</v>
      </c>
      <c r="I1118" t="s">
        <v>493</v>
      </c>
      <c r="J1118" t="s">
        <v>488</v>
      </c>
      <c r="K1118" t="s">
        <v>489</v>
      </c>
      <c r="L1118">
        <v>4562</v>
      </c>
      <c r="M1118" t="s">
        <v>188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25">
      <c r="A1119">
        <v>49</v>
      </c>
      <c r="B1119" t="s">
        <v>467</v>
      </c>
      <c r="C1119">
        <v>2019</v>
      </c>
      <c r="D1119">
        <v>10</v>
      </c>
      <c r="E1119" t="s">
        <v>175</v>
      </c>
      <c r="F1119">
        <v>6</v>
      </c>
      <c r="G1119" t="s">
        <v>181</v>
      </c>
      <c r="H1119">
        <v>628</v>
      </c>
      <c r="I1119" t="s">
        <v>487</v>
      </c>
      <c r="J1119" t="s">
        <v>488</v>
      </c>
      <c r="K1119" t="s">
        <v>489</v>
      </c>
      <c r="L1119">
        <v>700</v>
      </c>
      <c r="M1119" t="s">
        <v>182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25">
      <c r="A1120">
        <v>49</v>
      </c>
      <c r="B1120" t="s">
        <v>467</v>
      </c>
      <c r="C1120">
        <v>2019</v>
      </c>
      <c r="D1120">
        <v>10</v>
      </c>
      <c r="E1120" t="s">
        <v>175</v>
      </c>
      <c r="F1120">
        <v>5</v>
      </c>
      <c r="G1120" t="s">
        <v>184</v>
      </c>
      <c r="H1120">
        <v>616</v>
      </c>
      <c r="I1120" t="s">
        <v>493</v>
      </c>
      <c r="J1120" t="s">
        <v>488</v>
      </c>
      <c r="K1120" t="s">
        <v>489</v>
      </c>
      <c r="L1120">
        <v>4552</v>
      </c>
      <c r="M1120" t="s">
        <v>200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25">
      <c r="A1121">
        <v>49</v>
      </c>
      <c r="B1121" t="s">
        <v>467</v>
      </c>
      <c r="C1121">
        <v>2019</v>
      </c>
      <c r="D1121">
        <v>10</v>
      </c>
      <c r="E1121" t="s">
        <v>175</v>
      </c>
      <c r="F1121">
        <v>3</v>
      </c>
      <c r="G1121" t="s">
        <v>179</v>
      </c>
      <c r="H1121">
        <v>705</v>
      </c>
      <c r="I1121" t="s">
        <v>484</v>
      </c>
      <c r="J1121" t="s">
        <v>485</v>
      </c>
      <c r="K1121" t="s">
        <v>486</v>
      </c>
      <c r="L1121">
        <v>300</v>
      </c>
      <c r="M1121" t="s">
        <v>180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25">
      <c r="A1122">
        <v>49</v>
      </c>
      <c r="B1122" t="s">
        <v>467</v>
      </c>
      <c r="C1122">
        <v>2019</v>
      </c>
      <c r="D1122">
        <v>10</v>
      </c>
      <c r="E1122" t="s">
        <v>175</v>
      </c>
      <c r="F1122">
        <v>10</v>
      </c>
      <c r="G1122" t="s">
        <v>193</v>
      </c>
      <c r="H1122">
        <v>6</v>
      </c>
      <c r="I1122" t="s">
        <v>468</v>
      </c>
      <c r="J1122" t="s">
        <v>469</v>
      </c>
      <c r="K1122" t="s">
        <v>470</v>
      </c>
      <c r="L1122">
        <v>207</v>
      </c>
      <c r="M1122" t="s">
        <v>195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25">
      <c r="A1123">
        <v>49</v>
      </c>
      <c r="B1123" t="s">
        <v>467</v>
      </c>
      <c r="C1123">
        <v>2019</v>
      </c>
      <c r="D1123">
        <v>10</v>
      </c>
      <c r="E1123" t="s">
        <v>175</v>
      </c>
      <c r="F1123">
        <v>1</v>
      </c>
      <c r="G1123" t="s">
        <v>176</v>
      </c>
      <c r="H1123">
        <v>905</v>
      </c>
      <c r="I1123" t="s">
        <v>501</v>
      </c>
      <c r="J1123" t="s">
        <v>469</v>
      </c>
      <c r="K1123" t="s">
        <v>470</v>
      </c>
      <c r="L1123">
        <v>4512</v>
      </c>
      <c r="M1123" t="s">
        <v>177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25">
      <c r="A1124">
        <v>49</v>
      </c>
      <c r="B1124" t="s">
        <v>467</v>
      </c>
      <c r="C1124">
        <v>2019</v>
      </c>
      <c r="D1124">
        <v>10</v>
      </c>
      <c r="E1124" t="s">
        <v>175</v>
      </c>
      <c r="F1124">
        <v>10</v>
      </c>
      <c r="G1124" t="s">
        <v>193</v>
      </c>
      <c r="H1124">
        <v>905</v>
      </c>
      <c r="I1124" t="s">
        <v>501</v>
      </c>
      <c r="J1124" t="s">
        <v>469</v>
      </c>
      <c r="K1124" t="s">
        <v>470</v>
      </c>
      <c r="L1124">
        <v>4513</v>
      </c>
      <c r="M1124" t="s">
        <v>194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25">
      <c r="A1125">
        <v>49</v>
      </c>
      <c r="B1125" t="s">
        <v>467</v>
      </c>
      <c r="C1125">
        <v>2019</v>
      </c>
      <c r="D1125">
        <v>10</v>
      </c>
      <c r="E1125" t="s">
        <v>175</v>
      </c>
      <c r="F1125">
        <v>5</v>
      </c>
      <c r="G1125" t="s">
        <v>184</v>
      </c>
      <c r="H1125">
        <v>1</v>
      </c>
      <c r="I1125" t="s">
        <v>496</v>
      </c>
      <c r="J1125" t="s">
        <v>497</v>
      </c>
      <c r="K1125" t="s">
        <v>498</v>
      </c>
      <c r="L1125">
        <v>460</v>
      </c>
      <c r="M1125" t="s">
        <v>185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25">
      <c r="A1126">
        <v>49</v>
      </c>
      <c r="B1126" t="s">
        <v>467</v>
      </c>
      <c r="C1126">
        <v>2019</v>
      </c>
      <c r="D1126">
        <v>10</v>
      </c>
      <c r="E1126" t="s">
        <v>175</v>
      </c>
      <c r="F1126">
        <v>1</v>
      </c>
      <c r="G1126" t="s">
        <v>176</v>
      </c>
      <c r="H1126">
        <v>903</v>
      </c>
      <c r="I1126" t="s">
        <v>500</v>
      </c>
      <c r="J1126" t="s">
        <v>497</v>
      </c>
      <c r="K1126" t="s">
        <v>498</v>
      </c>
      <c r="L1126">
        <v>4512</v>
      </c>
      <c r="M1126" t="s">
        <v>177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25">
      <c r="A1127">
        <v>49</v>
      </c>
      <c r="B1127" t="s">
        <v>467</v>
      </c>
      <c r="C1127">
        <v>2019</v>
      </c>
      <c r="D1127">
        <v>10</v>
      </c>
      <c r="E1127" t="s">
        <v>175</v>
      </c>
      <c r="F1127">
        <v>5</v>
      </c>
      <c r="G1127" t="s">
        <v>184</v>
      </c>
      <c r="H1127">
        <v>950</v>
      </c>
      <c r="I1127" t="s">
        <v>475</v>
      </c>
      <c r="J1127" t="s">
        <v>472</v>
      </c>
      <c r="K1127" t="s">
        <v>473</v>
      </c>
      <c r="L1127">
        <v>4552</v>
      </c>
      <c r="M1127" t="s">
        <v>200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25">
      <c r="A1128">
        <v>49</v>
      </c>
      <c r="B1128" t="s">
        <v>467</v>
      </c>
      <c r="C1128">
        <v>2019</v>
      </c>
      <c r="D1128">
        <v>10</v>
      </c>
      <c r="E1128" t="s">
        <v>175</v>
      </c>
      <c r="F1128">
        <v>6</v>
      </c>
      <c r="G1128" t="s">
        <v>181</v>
      </c>
      <c r="H1128">
        <v>951</v>
      </c>
      <c r="I1128" t="s">
        <v>504</v>
      </c>
      <c r="J1128" t="s">
        <v>505</v>
      </c>
      <c r="K1128" t="s">
        <v>506</v>
      </c>
      <c r="L1128">
        <v>4562</v>
      </c>
      <c r="M1128" t="s">
        <v>188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25">
      <c r="A1129">
        <v>49</v>
      </c>
      <c r="B1129" t="s">
        <v>467</v>
      </c>
      <c r="C1129">
        <v>2019</v>
      </c>
      <c r="D1129">
        <v>10</v>
      </c>
      <c r="E1129" t="s">
        <v>175</v>
      </c>
      <c r="F1129">
        <v>1</v>
      </c>
      <c r="G1129" t="s">
        <v>176</v>
      </c>
      <c r="H1129">
        <v>954</v>
      </c>
      <c r="I1129" t="s">
        <v>483</v>
      </c>
      <c r="J1129" t="s">
        <v>480</v>
      </c>
      <c r="K1129" t="s">
        <v>481</v>
      </c>
      <c r="L1129">
        <v>4512</v>
      </c>
      <c r="M1129" t="s">
        <v>177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25">
      <c r="A1130">
        <v>49</v>
      </c>
      <c r="B1130" t="s">
        <v>467</v>
      </c>
      <c r="C1130">
        <v>2019</v>
      </c>
      <c r="D1130">
        <v>10</v>
      </c>
      <c r="E1130" t="s">
        <v>175</v>
      </c>
      <c r="F1130">
        <v>5</v>
      </c>
      <c r="G1130" t="s">
        <v>184</v>
      </c>
      <c r="H1130">
        <v>700</v>
      </c>
      <c r="I1130" t="s">
        <v>494</v>
      </c>
      <c r="J1130" t="s">
        <v>485</v>
      </c>
      <c r="K1130" t="s">
        <v>486</v>
      </c>
      <c r="L1130">
        <v>460</v>
      </c>
      <c r="M1130" t="s">
        <v>185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25">
      <c r="A1131">
        <v>49</v>
      </c>
      <c r="B1131" t="s">
        <v>467</v>
      </c>
      <c r="C1131">
        <v>2019</v>
      </c>
      <c r="D1131">
        <v>10</v>
      </c>
      <c r="E1131" t="s">
        <v>175</v>
      </c>
      <c r="F1131">
        <v>3</v>
      </c>
      <c r="G1131" t="s">
        <v>179</v>
      </c>
      <c r="H1131">
        <v>711</v>
      </c>
      <c r="I1131" t="s">
        <v>499</v>
      </c>
      <c r="J1131" t="s">
        <v>485</v>
      </c>
      <c r="K1131" t="s">
        <v>486</v>
      </c>
      <c r="L1131">
        <v>4532</v>
      </c>
      <c r="M1131" t="s">
        <v>186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25">
      <c r="A1132">
        <v>49</v>
      </c>
      <c r="B1132" t="s">
        <v>467</v>
      </c>
      <c r="C1132">
        <v>2019</v>
      </c>
      <c r="D1132">
        <v>10</v>
      </c>
      <c r="E1132" t="s">
        <v>175</v>
      </c>
      <c r="F1132">
        <v>3</v>
      </c>
      <c r="G1132" t="s">
        <v>179</v>
      </c>
      <c r="H1132">
        <v>617</v>
      </c>
      <c r="I1132" t="s">
        <v>517</v>
      </c>
      <c r="J1132" t="s">
        <v>477</v>
      </c>
      <c r="K1132" t="s">
        <v>478</v>
      </c>
      <c r="L1132">
        <v>4532</v>
      </c>
      <c r="M1132" t="s">
        <v>186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25">
      <c r="A1133">
        <v>49</v>
      </c>
      <c r="B1133" t="s">
        <v>467</v>
      </c>
      <c r="C1133">
        <v>2019</v>
      </c>
      <c r="D1133">
        <v>10</v>
      </c>
      <c r="E1133" t="s">
        <v>175</v>
      </c>
      <c r="F1133">
        <v>3</v>
      </c>
      <c r="G1133" t="s">
        <v>179</v>
      </c>
      <c r="H1133">
        <v>629</v>
      </c>
      <c r="I1133" t="s">
        <v>516</v>
      </c>
      <c r="J1133" t="s">
        <v>477</v>
      </c>
      <c r="K1133" t="s">
        <v>478</v>
      </c>
      <c r="L1133">
        <v>300</v>
      </c>
      <c r="M1133" t="s">
        <v>180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25">
      <c r="A1134">
        <v>49</v>
      </c>
      <c r="B1134" t="s">
        <v>467</v>
      </c>
      <c r="C1134">
        <v>2019</v>
      </c>
      <c r="D1134">
        <v>10</v>
      </c>
      <c r="E1134" t="s">
        <v>175</v>
      </c>
      <c r="F1134">
        <v>6</v>
      </c>
      <c r="G1134" t="s">
        <v>181</v>
      </c>
      <c r="H1134">
        <v>610</v>
      </c>
      <c r="I1134" t="s">
        <v>476</v>
      </c>
      <c r="J1134" t="s">
        <v>477</v>
      </c>
      <c r="K1134" t="s">
        <v>478</v>
      </c>
      <c r="L1134">
        <v>700</v>
      </c>
      <c r="M1134" t="s">
        <v>182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25">
      <c r="A1135">
        <v>49</v>
      </c>
      <c r="B1135" t="s">
        <v>467</v>
      </c>
      <c r="C1135">
        <v>2019</v>
      </c>
      <c r="D1135">
        <v>10</v>
      </c>
      <c r="E1135" t="s">
        <v>175</v>
      </c>
      <c r="F1135">
        <v>6</v>
      </c>
      <c r="G1135" t="s">
        <v>181</v>
      </c>
      <c r="H1135">
        <v>619</v>
      </c>
      <c r="I1135" t="s">
        <v>521</v>
      </c>
      <c r="J1135" t="s">
        <v>201</v>
      </c>
      <c r="K1135" t="s">
        <v>189</v>
      </c>
      <c r="L1135">
        <v>4562</v>
      </c>
      <c r="M1135" t="s">
        <v>188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25">
      <c r="A1136">
        <v>49</v>
      </c>
      <c r="B1136" t="s">
        <v>467</v>
      </c>
      <c r="C1136">
        <v>2019</v>
      </c>
      <c r="D1136">
        <v>10</v>
      </c>
      <c r="E1136" t="s">
        <v>175</v>
      </c>
      <c r="F1136">
        <v>3</v>
      </c>
      <c r="G1136" t="s">
        <v>179</v>
      </c>
      <c r="H1136">
        <v>616</v>
      </c>
      <c r="I1136" t="s">
        <v>493</v>
      </c>
      <c r="J1136" t="s">
        <v>488</v>
      </c>
      <c r="K1136" t="s">
        <v>489</v>
      </c>
      <c r="L1136">
        <v>4532</v>
      </c>
      <c r="M1136" t="s">
        <v>186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25">
      <c r="A1137">
        <v>49</v>
      </c>
      <c r="B1137" t="s">
        <v>467</v>
      </c>
      <c r="C1137">
        <v>2019</v>
      </c>
      <c r="D1137">
        <v>10</v>
      </c>
      <c r="E1137" t="s">
        <v>175</v>
      </c>
      <c r="F1137">
        <v>5</v>
      </c>
      <c r="G1137" t="s">
        <v>184</v>
      </c>
      <c r="H1137">
        <v>943</v>
      </c>
      <c r="I1137" t="s">
        <v>511</v>
      </c>
      <c r="J1137" t="s">
        <v>512</v>
      </c>
      <c r="K1137" t="s">
        <v>513</v>
      </c>
      <c r="L1137">
        <v>4552</v>
      </c>
      <c r="M1137" t="s">
        <v>200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25">
      <c r="A1138">
        <v>49</v>
      </c>
      <c r="B1138" t="s">
        <v>467</v>
      </c>
      <c r="C1138">
        <v>2019</v>
      </c>
      <c r="D1138">
        <v>10</v>
      </c>
      <c r="E1138" t="s">
        <v>175</v>
      </c>
      <c r="F1138">
        <v>1</v>
      </c>
      <c r="G1138" t="s">
        <v>176</v>
      </c>
      <c r="H1138">
        <v>6</v>
      </c>
      <c r="I1138" t="s">
        <v>468</v>
      </c>
      <c r="J1138" t="s">
        <v>469</v>
      </c>
      <c r="K1138" t="s">
        <v>470</v>
      </c>
      <c r="L1138">
        <v>200</v>
      </c>
      <c r="M1138" t="s">
        <v>187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25">
      <c r="A1139">
        <v>49</v>
      </c>
      <c r="B1139" t="s">
        <v>467</v>
      </c>
      <c r="C1139">
        <v>2019</v>
      </c>
      <c r="D1139">
        <v>10</v>
      </c>
      <c r="E1139" t="s">
        <v>175</v>
      </c>
      <c r="F1139">
        <v>5</v>
      </c>
      <c r="G1139" t="s">
        <v>184</v>
      </c>
      <c r="H1139">
        <v>6</v>
      </c>
      <c r="I1139" t="s">
        <v>468</v>
      </c>
      <c r="J1139" t="s">
        <v>469</v>
      </c>
      <c r="K1139" t="s">
        <v>470</v>
      </c>
      <c r="L1139">
        <v>460</v>
      </c>
      <c r="M1139" t="s">
        <v>185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25">
      <c r="A1140">
        <v>49</v>
      </c>
      <c r="B1140" t="s">
        <v>467</v>
      </c>
      <c r="C1140">
        <v>2019</v>
      </c>
      <c r="D1140">
        <v>10</v>
      </c>
      <c r="E1140" t="s">
        <v>175</v>
      </c>
      <c r="F1140">
        <v>3</v>
      </c>
      <c r="G1140" t="s">
        <v>179</v>
      </c>
      <c r="H1140">
        <v>117</v>
      </c>
      <c r="I1140" t="s">
        <v>524</v>
      </c>
      <c r="J1140" t="s">
        <v>508</v>
      </c>
      <c r="K1140" t="s">
        <v>509</v>
      </c>
      <c r="L1140">
        <v>300</v>
      </c>
      <c r="M1140" t="s">
        <v>180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25">
      <c r="A1141">
        <v>49</v>
      </c>
      <c r="B1141" t="s">
        <v>467</v>
      </c>
      <c r="C1141">
        <v>2019</v>
      </c>
      <c r="D1141">
        <v>10</v>
      </c>
      <c r="E1141" t="s">
        <v>175</v>
      </c>
      <c r="F1141">
        <v>3</v>
      </c>
      <c r="G1141" t="s">
        <v>179</v>
      </c>
      <c r="H1141">
        <v>903</v>
      </c>
      <c r="I1141" t="s">
        <v>500</v>
      </c>
      <c r="J1141" t="s">
        <v>497</v>
      </c>
      <c r="K1141" t="s">
        <v>498</v>
      </c>
      <c r="L1141">
        <v>4532</v>
      </c>
      <c r="M1141" t="s">
        <v>186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25">
      <c r="A1142">
        <v>49</v>
      </c>
      <c r="B1142" t="s">
        <v>467</v>
      </c>
      <c r="C1142">
        <v>2019</v>
      </c>
      <c r="D1142">
        <v>10</v>
      </c>
      <c r="E1142" t="s">
        <v>175</v>
      </c>
      <c r="F1142">
        <v>3</v>
      </c>
      <c r="G1142" t="s">
        <v>179</v>
      </c>
      <c r="H1142">
        <v>54</v>
      </c>
      <c r="I1142" t="s">
        <v>523</v>
      </c>
      <c r="J1142" t="s">
        <v>505</v>
      </c>
      <c r="K1142" t="s">
        <v>506</v>
      </c>
      <c r="L1142">
        <v>300</v>
      </c>
      <c r="M1142" t="s">
        <v>180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25">
      <c r="A1143">
        <v>49</v>
      </c>
      <c r="B1143" t="s">
        <v>467</v>
      </c>
      <c r="C1143">
        <v>2019</v>
      </c>
      <c r="D1143">
        <v>10</v>
      </c>
      <c r="E1143" t="s">
        <v>175</v>
      </c>
      <c r="F1143">
        <v>3</v>
      </c>
      <c r="G1143" t="s">
        <v>179</v>
      </c>
      <c r="H1143">
        <v>55</v>
      </c>
      <c r="I1143" t="s">
        <v>474</v>
      </c>
      <c r="J1143" t="s">
        <v>472</v>
      </c>
      <c r="K1143" t="s">
        <v>473</v>
      </c>
      <c r="L1143">
        <v>300</v>
      </c>
      <c r="M1143" t="s">
        <v>180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25">
      <c r="A1144">
        <v>49</v>
      </c>
      <c r="B1144" t="s">
        <v>467</v>
      </c>
      <c r="C1144">
        <v>2019</v>
      </c>
      <c r="D1144">
        <v>10</v>
      </c>
      <c r="E1144" t="s">
        <v>175</v>
      </c>
      <c r="F1144">
        <v>1</v>
      </c>
      <c r="G1144" t="s">
        <v>176</v>
      </c>
      <c r="H1144">
        <v>616</v>
      </c>
      <c r="I1144" t="s">
        <v>493</v>
      </c>
      <c r="J1144" t="s">
        <v>488</v>
      </c>
      <c r="K1144" t="s">
        <v>489</v>
      </c>
      <c r="L1144">
        <v>4512</v>
      </c>
      <c r="M1144" t="s">
        <v>177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25">
      <c r="A1145">
        <v>49</v>
      </c>
      <c r="B1145" t="s">
        <v>467</v>
      </c>
      <c r="C1145">
        <v>2019</v>
      </c>
      <c r="D1145">
        <v>10</v>
      </c>
      <c r="E1145" t="s">
        <v>175</v>
      </c>
      <c r="F1145">
        <v>5</v>
      </c>
      <c r="G1145" t="s">
        <v>184</v>
      </c>
      <c r="H1145">
        <v>954</v>
      </c>
      <c r="I1145" t="s">
        <v>483</v>
      </c>
      <c r="J1145" t="s">
        <v>480</v>
      </c>
      <c r="K1145" t="s">
        <v>481</v>
      </c>
      <c r="L1145">
        <v>4552</v>
      </c>
      <c r="M1145" t="s">
        <v>200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25">
      <c r="A1146">
        <v>49</v>
      </c>
      <c r="B1146" t="s">
        <v>467</v>
      </c>
      <c r="C1146">
        <v>2019</v>
      </c>
      <c r="D1146">
        <v>10</v>
      </c>
      <c r="E1146" t="s">
        <v>175</v>
      </c>
      <c r="F1146">
        <v>5</v>
      </c>
      <c r="G1146" t="s">
        <v>184</v>
      </c>
      <c r="H1146">
        <v>705</v>
      </c>
      <c r="I1146" t="s">
        <v>484</v>
      </c>
      <c r="J1146" t="s">
        <v>485</v>
      </c>
      <c r="K1146" t="s">
        <v>486</v>
      </c>
      <c r="L1146">
        <v>460</v>
      </c>
      <c r="M1146" t="s">
        <v>185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25">
      <c r="A1147">
        <v>49</v>
      </c>
      <c r="B1147" t="s">
        <v>467</v>
      </c>
      <c r="C1147">
        <v>2019</v>
      </c>
      <c r="D1147">
        <v>10</v>
      </c>
      <c r="E1147" t="s">
        <v>175</v>
      </c>
      <c r="F1147">
        <v>5</v>
      </c>
      <c r="G1147" t="s">
        <v>184</v>
      </c>
      <c r="H1147">
        <v>944</v>
      </c>
      <c r="I1147" t="s">
        <v>518</v>
      </c>
      <c r="J1147" t="s">
        <v>519</v>
      </c>
      <c r="K1147" t="s">
        <v>520</v>
      </c>
      <c r="L1147">
        <v>4552</v>
      </c>
      <c r="M1147" t="s">
        <v>200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25">
      <c r="A1148">
        <v>49</v>
      </c>
      <c r="B1148" t="s">
        <v>467</v>
      </c>
      <c r="C1148">
        <v>2019</v>
      </c>
      <c r="D1148">
        <v>10</v>
      </c>
      <c r="E1148" t="s">
        <v>175</v>
      </c>
      <c r="F1148">
        <v>3</v>
      </c>
      <c r="G1148" t="s">
        <v>179</v>
      </c>
      <c r="H1148">
        <v>710</v>
      </c>
      <c r="I1148" t="s">
        <v>495</v>
      </c>
      <c r="J1148" t="s">
        <v>485</v>
      </c>
      <c r="K1148" t="s">
        <v>486</v>
      </c>
      <c r="L1148">
        <v>4532</v>
      </c>
      <c r="M1148" t="s">
        <v>186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25">
      <c r="A1149">
        <v>49</v>
      </c>
      <c r="B1149" t="s">
        <v>467</v>
      </c>
      <c r="C1149">
        <v>2019</v>
      </c>
      <c r="D1149">
        <v>10</v>
      </c>
      <c r="E1149" t="s">
        <v>175</v>
      </c>
      <c r="F1149">
        <v>3</v>
      </c>
      <c r="G1149" t="s">
        <v>179</v>
      </c>
      <c r="H1149">
        <v>5</v>
      </c>
      <c r="I1149" t="s">
        <v>471</v>
      </c>
      <c r="J1149" t="s">
        <v>472</v>
      </c>
      <c r="K1149" t="s">
        <v>473</v>
      </c>
      <c r="L1149">
        <v>300</v>
      </c>
      <c r="M1149" t="s">
        <v>180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25">
      <c r="A1150">
        <v>49</v>
      </c>
      <c r="B1150" t="s">
        <v>467</v>
      </c>
      <c r="C1150">
        <v>2019</v>
      </c>
      <c r="D1150">
        <v>10</v>
      </c>
      <c r="E1150" t="s">
        <v>175</v>
      </c>
      <c r="F1150">
        <v>1</v>
      </c>
      <c r="G1150" t="s">
        <v>176</v>
      </c>
      <c r="H1150">
        <v>34</v>
      </c>
      <c r="I1150" t="s">
        <v>510</v>
      </c>
      <c r="J1150" t="s">
        <v>505</v>
      </c>
      <c r="K1150" t="s">
        <v>506</v>
      </c>
      <c r="L1150">
        <v>200</v>
      </c>
      <c r="M1150" t="s">
        <v>187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25">
      <c r="A1151">
        <v>49</v>
      </c>
      <c r="B1151" t="s">
        <v>467</v>
      </c>
      <c r="C1151">
        <v>2019</v>
      </c>
      <c r="D1151">
        <v>10</v>
      </c>
      <c r="E1151" t="s">
        <v>175</v>
      </c>
      <c r="F1151">
        <v>6</v>
      </c>
      <c r="G1151" t="s">
        <v>181</v>
      </c>
      <c r="H1151">
        <v>34</v>
      </c>
      <c r="I1151" t="s">
        <v>510</v>
      </c>
      <c r="J1151" t="s">
        <v>505</v>
      </c>
      <c r="K1151" t="s">
        <v>506</v>
      </c>
      <c r="L1151">
        <v>700</v>
      </c>
      <c r="M1151" t="s">
        <v>182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25">
      <c r="A1152">
        <v>49</v>
      </c>
      <c r="B1152" t="s">
        <v>467</v>
      </c>
      <c r="C1152">
        <v>2019</v>
      </c>
      <c r="D1152">
        <v>10</v>
      </c>
      <c r="E1152" t="s">
        <v>175</v>
      </c>
      <c r="F1152">
        <v>1</v>
      </c>
      <c r="G1152" t="s">
        <v>176</v>
      </c>
      <c r="H1152">
        <v>950</v>
      </c>
      <c r="I1152" t="s">
        <v>475</v>
      </c>
      <c r="J1152" t="s">
        <v>472</v>
      </c>
      <c r="K1152" t="s">
        <v>473</v>
      </c>
      <c r="L1152">
        <v>4512</v>
      </c>
      <c r="M1152" t="s">
        <v>177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25">
      <c r="A1153">
        <v>49</v>
      </c>
      <c r="B1153" t="s">
        <v>467</v>
      </c>
      <c r="C1153">
        <v>2019</v>
      </c>
      <c r="D1153">
        <v>10</v>
      </c>
      <c r="E1153" t="s">
        <v>175</v>
      </c>
      <c r="F1153">
        <v>6</v>
      </c>
      <c r="G1153" t="s">
        <v>181</v>
      </c>
      <c r="H1153">
        <v>629</v>
      </c>
      <c r="I1153" t="s">
        <v>516</v>
      </c>
      <c r="J1153" t="s">
        <v>477</v>
      </c>
      <c r="K1153" t="s">
        <v>478</v>
      </c>
      <c r="L1153">
        <v>700</v>
      </c>
      <c r="M1153" t="s">
        <v>182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25">
      <c r="A1154">
        <v>49</v>
      </c>
      <c r="B1154" t="s">
        <v>467</v>
      </c>
      <c r="C1154">
        <v>2019</v>
      </c>
      <c r="D1154">
        <v>10</v>
      </c>
      <c r="E1154" t="s">
        <v>175</v>
      </c>
      <c r="F1154">
        <v>6</v>
      </c>
      <c r="G1154" t="s">
        <v>181</v>
      </c>
      <c r="H1154">
        <v>617</v>
      </c>
      <c r="I1154" t="s">
        <v>517</v>
      </c>
      <c r="J1154" t="s">
        <v>477</v>
      </c>
      <c r="K1154" t="s">
        <v>478</v>
      </c>
      <c r="L1154">
        <v>4562</v>
      </c>
      <c r="M1154" t="s">
        <v>188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25">
      <c r="A1155">
        <v>49</v>
      </c>
      <c r="B1155" t="s">
        <v>467</v>
      </c>
      <c r="C1155">
        <v>2019</v>
      </c>
      <c r="D1155">
        <v>10</v>
      </c>
      <c r="E1155" t="s">
        <v>175</v>
      </c>
      <c r="F1155">
        <v>3</v>
      </c>
      <c r="G1155" t="s">
        <v>179</v>
      </c>
      <c r="H1155">
        <v>628</v>
      </c>
      <c r="I1155" t="s">
        <v>487</v>
      </c>
      <c r="J1155" t="s">
        <v>488</v>
      </c>
      <c r="K1155" t="s">
        <v>489</v>
      </c>
      <c r="L1155">
        <v>300</v>
      </c>
      <c r="M1155" t="s">
        <v>180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25">
      <c r="A1156">
        <v>49</v>
      </c>
      <c r="B1156" t="s">
        <v>467</v>
      </c>
      <c r="C1156">
        <v>2019</v>
      </c>
      <c r="D1156">
        <v>10</v>
      </c>
      <c r="E1156" t="s">
        <v>175</v>
      </c>
      <c r="F1156">
        <v>6</v>
      </c>
      <c r="G1156" t="s">
        <v>181</v>
      </c>
      <c r="H1156">
        <v>630</v>
      </c>
      <c r="I1156" t="s">
        <v>502</v>
      </c>
      <c r="J1156" t="s">
        <v>201</v>
      </c>
      <c r="K1156" t="s">
        <v>189</v>
      </c>
      <c r="L1156">
        <v>700</v>
      </c>
      <c r="M1156" t="s">
        <v>182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25">
      <c r="A1157">
        <v>49</v>
      </c>
      <c r="B1157" t="s">
        <v>467</v>
      </c>
      <c r="C1157">
        <v>2019</v>
      </c>
      <c r="D1157">
        <v>10</v>
      </c>
      <c r="E1157" t="s">
        <v>175</v>
      </c>
      <c r="F1157">
        <v>3</v>
      </c>
      <c r="G1157" t="s">
        <v>179</v>
      </c>
      <c r="H1157">
        <v>53</v>
      </c>
      <c r="I1157" t="s">
        <v>482</v>
      </c>
      <c r="J1157" t="s">
        <v>480</v>
      </c>
      <c r="K1157" t="s">
        <v>481</v>
      </c>
      <c r="L1157">
        <v>300</v>
      </c>
      <c r="M1157" t="s">
        <v>180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25">
      <c r="A1158">
        <v>49</v>
      </c>
      <c r="B1158" t="s">
        <v>467</v>
      </c>
      <c r="C1158">
        <v>2019</v>
      </c>
      <c r="D1158">
        <v>10</v>
      </c>
      <c r="E1158" t="s">
        <v>175</v>
      </c>
      <c r="F1158">
        <v>3</v>
      </c>
      <c r="G1158" t="s">
        <v>179</v>
      </c>
      <c r="H1158">
        <v>6</v>
      </c>
      <c r="I1158" t="s">
        <v>468</v>
      </c>
      <c r="J1158" t="s">
        <v>469</v>
      </c>
      <c r="K1158" t="s">
        <v>470</v>
      </c>
      <c r="L1158">
        <v>300</v>
      </c>
      <c r="M1158" t="s">
        <v>180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25">
      <c r="A1159">
        <v>49</v>
      </c>
      <c r="B1159" t="s">
        <v>467</v>
      </c>
      <c r="C1159">
        <v>2019</v>
      </c>
      <c r="D1159">
        <v>10</v>
      </c>
      <c r="E1159" t="s">
        <v>175</v>
      </c>
      <c r="F1159">
        <v>3</v>
      </c>
      <c r="G1159" t="s">
        <v>179</v>
      </c>
      <c r="H1159">
        <v>950</v>
      </c>
      <c r="I1159" t="s">
        <v>475</v>
      </c>
      <c r="J1159" t="s">
        <v>472</v>
      </c>
      <c r="K1159" t="s">
        <v>473</v>
      </c>
      <c r="L1159">
        <v>4532</v>
      </c>
      <c r="M1159" t="s">
        <v>186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25">
      <c r="A1160">
        <v>49</v>
      </c>
      <c r="B1160" t="s">
        <v>467</v>
      </c>
      <c r="C1160">
        <v>2019</v>
      </c>
      <c r="D1160">
        <v>10</v>
      </c>
      <c r="E1160" t="s">
        <v>175</v>
      </c>
      <c r="F1160">
        <v>1</v>
      </c>
      <c r="G1160" t="s">
        <v>176</v>
      </c>
      <c r="H1160">
        <v>628</v>
      </c>
      <c r="I1160" t="s">
        <v>487</v>
      </c>
      <c r="J1160" t="s">
        <v>488</v>
      </c>
      <c r="K1160" t="s">
        <v>489</v>
      </c>
      <c r="L1160">
        <v>200</v>
      </c>
      <c r="M1160" t="s">
        <v>187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25">
      <c r="A1161">
        <v>49</v>
      </c>
      <c r="B1161" t="s">
        <v>467</v>
      </c>
      <c r="C1161">
        <v>2019</v>
      </c>
      <c r="D1161">
        <v>10</v>
      </c>
      <c r="E1161" t="s">
        <v>175</v>
      </c>
      <c r="F1161">
        <v>6</v>
      </c>
      <c r="G1161" t="s">
        <v>181</v>
      </c>
      <c r="H1161">
        <v>626</v>
      </c>
      <c r="I1161" t="s">
        <v>503</v>
      </c>
      <c r="J1161" t="s">
        <v>126</v>
      </c>
      <c r="K1161" t="s">
        <v>189</v>
      </c>
      <c r="L1161">
        <v>700</v>
      </c>
      <c r="M1161" t="s">
        <v>182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25">
      <c r="A1162">
        <v>49</v>
      </c>
      <c r="B1162" t="s">
        <v>467</v>
      </c>
      <c r="C1162">
        <v>2019</v>
      </c>
      <c r="D1162">
        <v>10</v>
      </c>
      <c r="E1162" t="s">
        <v>175</v>
      </c>
      <c r="F1162">
        <v>6</v>
      </c>
      <c r="G1162" t="s">
        <v>181</v>
      </c>
      <c r="H1162">
        <v>605</v>
      </c>
      <c r="I1162" t="s">
        <v>514</v>
      </c>
      <c r="J1162" t="s">
        <v>488</v>
      </c>
      <c r="K1162" t="s">
        <v>489</v>
      </c>
      <c r="L1162">
        <v>700</v>
      </c>
      <c r="M1162" t="s">
        <v>182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25">
      <c r="A1163">
        <v>49</v>
      </c>
      <c r="B1163" t="s">
        <v>467</v>
      </c>
      <c r="C1163">
        <v>2019</v>
      </c>
      <c r="D1163">
        <v>10</v>
      </c>
      <c r="E1163" t="s">
        <v>175</v>
      </c>
      <c r="F1163">
        <v>5</v>
      </c>
      <c r="G1163" t="s">
        <v>184</v>
      </c>
      <c r="H1163">
        <v>53</v>
      </c>
      <c r="I1163" t="s">
        <v>482</v>
      </c>
      <c r="J1163" t="s">
        <v>480</v>
      </c>
      <c r="K1163" t="s">
        <v>481</v>
      </c>
      <c r="L1163">
        <v>460</v>
      </c>
      <c r="M1163" t="s">
        <v>185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25">
      <c r="A1164">
        <v>49</v>
      </c>
      <c r="B1164" t="s">
        <v>467</v>
      </c>
      <c r="C1164">
        <v>2019</v>
      </c>
      <c r="D1164">
        <v>10</v>
      </c>
      <c r="E1164" t="s">
        <v>175</v>
      </c>
      <c r="F1164">
        <v>3</v>
      </c>
      <c r="G1164" t="s">
        <v>179</v>
      </c>
      <c r="H1164">
        <v>924</v>
      </c>
      <c r="I1164" t="s">
        <v>490</v>
      </c>
      <c r="J1164" t="s">
        <v>491</v>
      </c>
      <c r="K1164" t="s">
        <v>492</v>
      </c>
      <c r="L1164">
        <v>4532</v>
      </c>
      <c r="M1164" t="s">
        <v>186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25">
      <c r="A1165">
        <v>49</v>
      </c>
      <c r="B1165" t="s">
        <v>467</v>
      </c>
      <c r="C1165">
        <v>2019</v>
      </c>
      <c r="D1165">
        <v>10</v>
      </c>
      <c r="E1165" t="s">
        <v>175</v>
      </c>
      <c r="F1165">
        <v>3</v>
      </c>
      <c r="G1165" t="s">
        <v>179</v>
      </c>
      <c r="H1165">
        <v>700</v>
      </c>
      <c r="I1165" t="s">
        <v>494</v>
      </c>
      <c r="J1165" t="s">
        <v>485</v>
      </c>
      <c r="K1165" t="s">
        <v>486</v>
      </c>
      <c r="L1165">
        <v>300</v>
      </c>
      <c r="M1165" t="s">
        <v>180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25">
      <c r="A1166">
        <v>49</v>
      </c>
      <c r="B1166" t="s">
        <v>467</v>
      </c>
      <c r="C1166">
        <v>2019</v>
      </c>
      <c r="D1166">
        <v>10</v>
      </c>
      <c r="E1166" t="s">
        <v>175</v>
      </c>
      <c r="F1166">
        <v>5</v>
      </c>
      <c r="G1166" t="s">
        <v>184</v>
      </c>
      <c r="H1166">
        <v>710</v>
      </c>
      <c r="I1166" t="s">
        <v>495</v>
      </c>
      <c r="J1166" t="s">
        <v>485</v>
      </c>
      <c r="K1166" t="s">
        <v>486</v>
      </c>
      <c r="L1166">
        <v>4552</v>
      </c>
      <c r="M1166" t="s">
        <v>200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25">
      <c r="A1167">
        <v>49</v>
      </c>
      <c r="B1167" t="s">
        <v>467</v>
      </c>
      <c r="C1167">
        <v>2019</v>
      </c>
      <c r="D1167">
        <v>10</v>
      </c>
      <c r="E1167" t="s">
        <v>175</v>
      </c>
      <c r="F1167">
        <v>5</v>
      </c>
      <c r="G1167" t="s">
        <v>184</v>
      </c>
      <c r="H1167">
        <v>711</v>
      </c>
      <c r="I1167" t="s">
        <v>499</v>
      </c>
      <c r="J1167" t="s">
        <v>485</v>
      </c>
      <c r="K1167" t="s">
        <v>486</v>
      </c>
      <c r="L1167">
        <v>4552</v>
      </c>
      <c r="M1167" t="s">
        <v>200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25">
      <c r="A1168">
        <v>49</v>
      </c>
      <c r="B1168" t="s">
        <v>467</v>
      </c>
      <c r="C1168">
        <v>2019</v>
      </c>
      <c r="D1168">
        <v>10</v>
      </c>
      <c r="E1168" t="s">
        <v>175</v>
      </c>
      <c r="F1168">
        <v>3</v>
      </c>
      <c r="G1168" t="s">
        <v>179</v>
      </c>
      <c r="H1168">
        <v>122</v>
      </c>
      <c r="I1168" t="s">
        <v>507</v>
      </c>
      <c r="J1168" t="s">
        <v>508</v>
      </c>
      <c r="K1168" t="s">
        <v>509</v>
      </c>
      <c r="L1168">
        <v>300</v>
      </c>
      <c r="M1168" t="s">
        <v>180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25">
      <c r="A1169">
        <v>49</v>
      </c>
      <c r="B1169" t="s">
        <v>467</v>
      </c>
      <c r="C1169">
        <v>2019</v>
      </c>
      <c r="D1169">
        <v>10</v>
      </c>
      <c r="E1169" t="s">
        <v>175</v>
      </c>
      <c r="F1169">
        <v>10</v>
      </c>
      <c r="G1169" t="s">
        <v>193</v>
      </c>
      <c r="H1169">
        <v>1</v>
      </c>
      <c r="I1169" t="s">
        <v>496</v>
      </c>
      <c r="J1169" t="s">
        <v>497</v>
      </c>
      <c r="K1169" t="s">
        <v>498</v>
      </c>
      <c r="L1169">
        <v>207</v>
      </c>
      <c r="M1169" t="s">
        <v>195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25">
      <c r="A1170">
        <v>49</v>
      </c>
      <c r="B1170" t="s">
        <v>467</v>
      </c>
      <c r="C1170">
        <v>2019</v>
      </c>
      <c r="D1170">
        <v>10</v>
      </c>
      <c r="E1170" t="s">
        <v>175</v>
      </c>
      <c r="F1170">
        <v>10</v>
      </c>
      <c r="G1170" t="s">
        <v>193</v>
      </c>
      <c r="H1170">
        <v>903</v>
      </c>
      <c r="I1170" t="s">
        <v>500</v>
      </c>
      <c r="J1170" t="s">
        <v>497</v>
      </c>
      <c r="K1170" t="s">
        <v>498</v>
      </c>
      <c r="L1170">
        <v>4513</v>
      </c>
      <c r="M1170" t="s">
        <v>194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25">
      <c r="A1171">
        <v>49</v>
      </c>
      <c r="B1171" t="s">
        <v>467</v>
      </c>
      <c r="C1171">
        <v>2019</v>
      </c>
      <c r="D1171">
        <v>10</v>
      </c>
      <c r="E1171" t="s">
        <v>175</v>
      </c>
      <c r="F1171">
        <v>3</v>
      </c>
      <c r="G1171" t="s">
        <v>179</v>
      </c>
      <c r="H1171">
        <v>951</v>
      </c>
      <c r="I1171" t="s">
        <v>504</v>
      </c>
      <c r="J1171" t="s">
        <v>505</v>
      </c>
      <c r="K1171" t="s">
        <v>506</v>
      </c>
      <c r="L1171">
        <v>4532</v>
      </c>
      <c r="M1171" t="s">
        <v>186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25">
      <c r="A1172">
        <v>49</v>
      </c>
      <c r="B1172" t="s">
        <v>467</v>
      </c>
      <c r="C1172">
        <v>2019</v>
      </c>
      <c r="D1172">
        <v>10</v>
      </c>
      <c r="E1172" t="s">
        <v>175</v>
      </c>
      <c r="F1172">
        <v>3</v>
      </c>
      <c r="G1172" t="s">
        <v>179</v>
      </c>
      <c r="H1172">
        <v>605</v>
      </c>
      <c r="I1172" t="s">
        <v>514</v>
      </c>
      <c r="J1172" t="s">
        <v>488</v>
      </c>
      <c r="K1172" t="s">
        <v>489</v>
      </c>
      <c r="L1172">
        <v>300</v>
      </c>
      <c r="M1172" t="s">
        <v>180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25">
      <c r="A1173">
        <v>49</v>
      </c>
      <c r="B1173" t="s">
        <v>467</v>
      </c>
      <c r="C1173">
        <v>2019</v>
      </c>
      <c r="D1173">
        <v>10</v>
      </c>
      <c r="E1173" t="s">
        <v>175</v>
      </c>
      <c r="F1173">
        <v>6</v>
      </c>
      <c r="G1173" t="s">
        <v>181</v>
      </c>
      <c r="H1173">
        <v>627</v>
      </c>
      <c r="I1173" t="s">
        <v>515</v>
      </c>
      <c r="J1173" t="s">
        <v>126</v>
      </c>
      <c r="K1173" t="s">
        <v>189</v>
      </c>
      <c r="L1173">
        <v>700</v>
      </c>
      <c r="M1173" t="s">
        <v>182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25">
      <c r="A1174">
        <v>49</v>
      </c>
      <c r="B1174" t="s">
        <v>467</v>
      </c>
      <c r="C1174">
        <v>2019</v>
      </c>
      <c r="D1174">
        <v>10</v>
      </c>
      <c r="E1174" t="s">
        <v>175</v>
      </c>
      <c r="F1174">
        <v>1</v>
      </c>
      <c r="G1174" t="s">
        <v>176</v>
      </c>
      <c r="H1174">
        <v>13</v>
      </c>
      <c r="I1174" t="s">
        <v>479</v>
      </c>
      <c r="J1174" t="s">
        <v>480</v>
      </c>
      <c r="K1174" t="s">
        <v>481</v>
      </c>
      <c r="L1174">
        <v>200</v>
      </c>
      <c r="M1174" t="s">
        <v>187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25">
      <c r="A1175">
        <v>49</v>
      </c>
      <c r="B1175" t="s">
        <v>467</v>
      </c>
      <c r="C1175">
        <v>2019</v>
      </c>
      <c r="D1175">
        <v>10</v>
      </c>
      <c r="E1175" t="s">
        <v>175</v>
      </c>
      <c r="F1175">
        <v>5</v>
      </c>
      <c r="G1175" t="s">
        <v>184</v>
      </c>
      <c r="H1175">
        <v>13</v>
      </c>
      <c r="I1175" t="s">
        <v>479</v>
      </c>
      <c r="J1175" t="s">
        <v>480</v>
      </c>
      <c r="K1175" t="s">
        <v>481</v>
      </c>
      <c r="L1175">
        <v>460</v>
      </c>
      <c r="M1175" t="s">
        <v>185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25">
      <c r="A1176">
        <v>49</v>
      </c>
      <c r="B1176" t="s">
        <v>467</v>
      </c>
      <c r="C1176">
        <v>2019</v>
      </c>
      <c r="D1176">
        <v>10</v>
      </c>
      <c r="E1176" t="s">
        <v>175</v>
      </c>
      <c r="F1176">
        <v>1</v>
      </c>
      <c r="G1176" t="s">
        <v>176</v>
      </c>
      <c r="H1176">
        <v>5</v>
      </c>
      <c r="I1176" t="s">
        <v>471</v>
      </c>
      <c r="J1176" t="s">
        <v>472</v>
      </c>
      <c r="K1176" t="s">
        <v>473</v>
      </c>
      <c r="L1176">
        <v>200</v>
      </c>
      <c r="M1176" t="s">
        <v>187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25">
      <c r="A1177">
        <v>49</v>
      </c>
      <c r="B1177" t="s">
        <v>467</v>
      </c>
      <c r="C1177">
        <v>2019</v>
      </c>
      <c r="D1177">
        <v>10</v>
      </c>
      <c r="E1177" t="s">
        <v>175</v>
      </c>
      <c r="F1177">
        <v>1</v>
      </c>
      <c r="G1177" t="s">
        <v>176</v>
      </c>
      <c r="H1177">
        <v>55</v>
      </c>
      <c r="I1177" t="s">
        <v>474</v>
      </c>
      <c r="J1177" t="s">
        <v>472</v>
      </c>
      <c r="K1177" t="s">
        <v>473</v>
      </c>
      <c r="L1177">
        <v>200</v>
      </c>
      <c r="M1177" t="s">
        <v>187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25">
      <c r="A1178">
        <v>49</v>
      </c>
      <c r="B1178" t="s">
        <v>467</v>
      </c>
      <c r="C1178">
        <v>2019</v>
      </c>
      <c r="D1178">
        <v>10</v>
      </c>
      <c r="E1178" t="s">
        <v>175</v>
      </c>
      <c r="F1178">
        <v>5</v>
      </c>
      <c r="G1178" t="s">
        <v>184</v>
      </c>
      <c r="H1178">
        <v>122</v>
      </c>
      <c r="I1178" t="s">
        <v>507</v>
      </c>
      <c r="J1178" t="s">
        <v>508</v>
      </c>
      <c r="K1178" t="s">
        <v>509</v>
      </c>
      <c r="L1178">
        <v>460</v>
      </c>
      <c r="M1178" t="s">
        <v>185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25">
      <c r="A1179">
        <v>49</v>
      </c>
      <c r="B1179" t="s">
        <v>467</v>
      </c>
      <c r="C1179">
        <v>2019</v>
      </c>
      <c r="D1179">
        <v>10</v>
      </c>
      <c r="E1179" t="s">
        <v>175</v>
      </c>
      <c r="F1179">
        <v>1</v>
      </c>
      <c r="G1179" t="s">
        <v>176</v>
      </c>
      <c r="H1179">
        <v>1</v>
      </c>
      <c r="I1179" t="s">
        <v>496</v>
      </c>
      <c r="J1179" t="s">
        <v>497</v>
      </c>
      <c r="K1179" t="s">
        <v>498</v>
      </c>
      <c r="L1179">
        <v>200</v>
      </c>
      <c r="M1179" t="s">
        <v>187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25">
      <c r="A1180">
        <v>49</v>
      </c>
      <c r="B1180" t="s">
        <v>467</v>
      </c>
      <c r="C1180">
        <v>2019</v>
      </c>
      <c r="D1180">
        <v>10</v>
      </c>
      <c r="E1180" t="s">
        <v>175</v>
      </c>
      <c r="F1180">
        <v>3</v>
      </c>
      <c r="G1180" t="s">
        <v>179</v>
      </c>
      <c r="H1180">
        <v>34</v>
      </c>
      <c r="I1180" t="s">
        <v>510</v>
      </c>
      <c r="J1180" t="s">
        <v>505</v>
      </c>
      <c r="K1180" t="s">
        <v>506</v>
      </c>
      <c r="L1180">
        <v>300</v>
      </c>
      <c r="M1180" t="s">
        <v>180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25">
      <c r="A1181">
        <v>49</v>
      </c>
      <c r="B1181" t="s">
        <v>467</v>
      </c>
      <c r="C1181">
        <v>2019</v>
      </c>
      <c r="D1181">
        <v>10</v>
      </c>
      <c r="E1181" t="s">
        <v>175</v>
      </c>
      <c r="F1181">
        <v>5</v>
      </c>
      <c r="G1181" t="s">
        <v>184</v>
      </c>
      <c r="H1181">
        <v>5</v>
      </c>
      <c r="I1181" t="s">
        <v>471</v>
      </c>
      <c r="J1181" t="s">
        <v>472</v>
      </c>
      <c r="K1181" t="s">
        <v>473</v>
      </c>
      <c r="L1181">
        <v>460</v>
      </c>
      <c r="M1181" t="s">
        <v>185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25">
      <c r="A1182">
        <v>49</v>
      </c>
      <c r="B1182" t="s">
        <v>467</v>
      </c>
      <c r="C1182">
        <v>2019</v>
      </c>
      <c r="D1182">
        <v>10</v>
      </c>
      <c r="E1182" t="s">
        <v>175</v>
      </c>
      <c r="F1182">
        <v>10</v>
      </c>
      <c r="G1182" t="s">
        <v>193</v>
      </c>
      <c r="H1182">
        <v>628</v>
      </c>
      <c r="I1182" t="s">
        <v>487</v>
      </c>
      <c r="J1182" t="s">
        <v>488</v>
      </c>
      <c r="K1182" t="s">
        <v>489</v>
      </c>
      <c r="L1182">
        <v>207</v>
      </c>
      <c r="M1182" t="s">
        <v>195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25">
      <c r="A1183">
        <v>49</v>
      </c>
      <c r="B1183" t="s">
        <v>467</v>
      </c>
      <c r="C1183">
        <v>2019</v>
      </c>
      <c r="D1183">
        <v>10</v>
      </c>
      <c r="E1183" t="s">
        <v>175</v>
      </c>
      <c r="F1183">
        <v>5</v>
      </c>
      <c r="G1183" t="s">
        <v>184</v>
      </c>
      <c r="H1183">
        <v>628</v>
      </c>
      <c r="I1183" t="s">
        <v>487</v>
      </c>
      <c r="J1183" t="s">
        <v>488</v>
      </c>
      <c r="K1183" t="s">
        <v>489</v>
      </c>
      <c r="L1183">
        <v>460</v>
      </c>
      <c r="M1183" t="s">
        <v>185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25">
      <c r="A1184">
        <v>49</v>
      </c>
      <c r="B1184" t="s">
        <v>467</v>
      </c>
      <c r="C1184">
        <v>2019</v>
      </c>
      <c r="D1184">
        <v>10</v>
      </c>
      <c r="E1184" t="s">
        <v>175</v>
      </c>
      <c r="F1184">
        <v>6</v>
      </c>
      <c r="G1184" t="s">
        <v>181</v>
      </c>
      <c r="H1184">
        <v>631</v>
      </c>
      <c r="I1184" t="s">
        <v>522</v>
      </c>
      <c r="J1184" t="s">
        <v>201</v>
      </c>
      <c r="K1184" t="s">
        <v>189</v>
      </c>
      <c r="L1184">
        <v>700</v>
      </c>
      <c r="M1184" t="s">
        <v>182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25">
      <c r="A1185">
        <v>49</v>
      </c>
      <c r="B1185" t="s">
        <v>467</v>
      </c>
      <c r="C1185">
        <v>2019</v>
      </c>
      <c r="D1185">
        <v>10</v>
      </c>
      <c r="E1185" t="s">
        <v>175</v>
      </c>
      <c r="F1185">
        <v>3</v>
      </c>
      <c r="G1185" t="s">
        <v>179</v>
      </c>
      <c r="H1185">
        <v>13</v>
      </c>
      <c r="I1185" t="s">
        <v>479</v>
      </c>
      <c r="J1185" t="s">
        <v>480</v>
      </c>
      <c r="K1185" t="s">
        <v>481</v>
      </c>
      <c r="L1185">
        <v>300</v>
      </c>
      <c r="M1185" t="s">
        <v>180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25">
      <c r="A1186">
        <v>49</v>
      </c>
      <c r="B1186" t="s">
        <v>467</v>
      </c>
      <c r="C1186">
        <v>2019</v>
      </c>
      <c r="D1186">
        <v>10</v>
      </c>
      <c r="E1186" t="s">
        <v>175</v>
      </c>
      <c r="F1186">
        <v>3</v>
      </c>
      <c r="G1186" t="s">
        <v>179</v>
      </c>
      <c r="H1186">
        <v>954</v>
      </c>
      <c r="I1186" t="s">
        <v>483</v>
      </c>
      <c r="J1186" t="s">
        <v>480</v>
      </c>
      <c r="K1186" t="s">
        <v>481</v>
      </c>
      <c r="L1186">
        <v>4532</v>
      </c>
      <c r="M1186" t="s">
        <v>186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25">
      <c r="A1187">
        <v>49</v>
      </c>
      <c r="B1187" t="s">
        <v>467</v>
      </c>
      <c r="C1187">
        <v>2019</v>
      </c>
      <c r="D1187">
        <v>10</v>
      </c>
      <c r="E1187" t="s">
        <v>175</v>
      </c>
      <c r="F1187">
        <v>3</v>
      </c>
      <c r="G1187" t="s">
        <v>179</v>
      </c>
      <c r="H1187">
        <v>415</v>
      </c>
      <c r="I1187" t="s">
        <v>548</v>
      </c>
      <c r="J1187" t="s">
        <v>549</v>
      </c>
      <c r="K1187" t="s">
        <v>189</v>
      </c>
      <c r="L1187">
        <v>1670</v>
      </c>
      <c r="M1187" t="s">
        <v>538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25">
      <c r="A1188">
        <v>49</v>
      </c>
      <c r="B1188" t="s">
        <v>467</v>
      </c>
      <c r="C1188">
        <v>2019</v>
      </c>
      <c r="D1188">
        <v>10</v>
      </c>
      <c r="E1188" t="s">
        <v>175</v>
      </c>
      <c r="F1188">
        <v>3</v>
      </c>
      <c r="G1188" t="s">
        <v>179</v>
      </c>
      <c r="H1188">
        <v>413</v>
      </c>
      <c r="I1188" t="s">
        <v>558</v>
      </c>
      <c r="J1188">
        <v>3496</v>
      </c>
      <c r="K1188" t="s">
        <v>189</v>
      </c>
      <c r="L1188">
        <v>300</v>
      </c>
      <c r="M1188" t="s">
        <v>180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25">
      <c r="A1189">
        <v>49</v>
      </c>
      <c r="B1189" t="s">
        <v>467</v>
      </c>
      <c r="C1189">
        <v>2019</v>
      </c>
      <c r="D1189">
        <v>10</v>
      </c>
      <c r="E1189" t="s">
        <v>175</v>
      </c>
      <c r="F1189">
        <v>1</v>
      </c>
      <c r="G1189" t="s">
        <v>176</v>
      </c>
      <c r="H1189">
        <v>403</v>
      </c>
      <c r="I1189" t="s">
        <v>559</v>
      </c>
      <c r="J1189">
        <v>1101</v>
      </c>
      <c r="K1189" t="s">
        <v>189</v>
      </c>
      <c r="L1189">
        <v>200</v>
      </c>
      <c r="M1189" t="s">
        <v>187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25">
      <c r="A1190">
        <v>49</v>
      </c>
      <c r="B1190" t="s">
        <v>467</v>
      </c>
      <c r="C1190">
        <v>2019</v>
      </c>
      <c r="D1190">
        <v>10</v>
      </c>
      <c r="E1190" t="s">
        <v>175</v>
      </c>
      <c r="F1190">
        <v>3</v>
      </c>
      <c r="G1190" t="s">
        <v>179</v>
      </c>
      <c r="H1190">
        <v>443</v>
      </c>
      <c r="I1190" t="s">
        <v>541</v>
      </c>
      <c r="J1190">
        <v>2121</v>
      </c>
      <c r="K1190" t="s">
        <v>189</v>
      </c>
      <c r="L1190">
        <v>1670</v>
      </c>
      <c r="M1190" t="s">
        <v>538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25">
      <c r="A1191">
        <v>49</v>
      </c>
      <c r="B1191" t="s">
        <v>467</v>
      </c>
      <c r="C1191">
        <v>2019</v>
      </c>
      <c r="D1191">
        <v>10</v>
      </c>
      <c r="E1191" t="s">
        <v>175</v>
      </c>
      <c r="F1191">
        <v>5</v>
      </c>
      <c r="G1191" t="s">
        <v>184</v>
      </c>
      <c r="H1191">
        <v>443</v>
      </c>
      <c r="I1191" t="s">
        <v>541</v>
      </c>
      <c r="J1191">
        <v>2121</v>
      </c>
      <c r="K1191" t="s">
        <v>189</v>
      </c>
      <c r="L1191">
        <v>1670</v>
      </c>
      <c r="M1191" t="s">
        <v>538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25">
      <c r="A1192">
        <v>49</v>
      </c>
      <c r="B1192" t="s">
        <v>467</v>
      </c>
      <c r="C1192">
        <v>2019</v>
      </c>
      <c r="D1192">
        <v>10</v>
      </c>
      <c r="E1192" t="s">
        <v>175</v>
      </c>
      <c r="F1192">
        <v>3</v>
      </c>
      <c r="G1192" t="s">
        <v>179</v>
      </c>
      <c r="H1192">
        <v>404</v>
      </c>
      <c r="I1192" t="s">
        <v>553</v>
      </c>
      <c r="J1192">
        <v>2107</v>
      </c>
      <c r="K1192" t="s">
        <v>189</v>
      </c>
      <c r="L1192">
        <v>300</v>
      </c>
      <c r="M1192" t="s">
        <v>180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25">
      <c r="A1193">
        <v>49</v>
      </c>
      <c r="B1193" t="s">
        <v>467</v>
      </c>
      <c r="C1193">
        <v>2019</v>
      </c>
      <c r="D1193">
        <v>10</v>
      </c>
      <c r="E1193" t="s">
        <v>175</v>
      </c>
      <c r="F1193">
        <v>5</v>
      </c>
      <c r="G1193" t="s">
        <v>184</v>
      </c>
      <c r="H1193">
        <v>417</v>
      </c>
      <c r="I1193" t="s">
        <v>546</v>
      </c>
      <c r="J1193">
        <v>2367</v>
      </c>
      <c r="K1193" t="s">
        <v>189</v>
      </c>
      <c r="L1193">
        <v>400</v>
      </c>
      <c r="M1193" t="s">
        <v>184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25">
      <c r="A1194">
        <v>49</v>
      </c>
      <c r="B1194" t="s">
        <v>467</v>
      </c>
      <c r="C1194">
        <v>2019</v>
      </c>
      <c r="D1194">
        <v>10</v>
      </c>
      <c r="E1194" t="s">
        <v>175</v>
      </c>
      <c r="F1194">
        <v>5</v>
      </c>
      <c r="G1194" t="s">
        <v>184</v>
      </c>
      <c r="H1194">
        <v>423</v>
      </c>
      <c r="I1194" t="s">
        <v>529</v>
      </c>
      <c r="J1194" t="s">
        <v>530</v>
      </c>
      <c r="K1194" t="s">
        <v>189</v>
      </c>
      <c r="L1194">
        <v>1671</v>
      </c>
      <c r="M1194" t="s">
        <v>531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25">
      <c r="A1195">
        <v>49</v>
      </c>
      <c r="B1195" t="s">
        <v>467</v>
      </c>
      <c r="C1195">
        <v>2019</v>
      </c>
      <c r="D1195">
        <v>10</v>
      </c>
      <c r="E1195" t="s">
        <v>175</v>
      </c>
      <c r="F1195">
        <v>3</v>
      </c>
      <c r="G1195" t="s">
        <v>179</v>
      </c>
      <c r="H1195">
        <v>421</v>
      </c>
      <c r="I1195" t="s">
        <v>532</v>
      </c>
      <c r="J1195">
        <v>2496</v>
      </c>
      <c r="K1195" t="s">
        <v>189</v>
      </c>
      <c r="L1195">
        <v>300</v>
      </c>
      <c r="M1195" t="s">
        <v>180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25">
      <c r="A1196">
        <v>49</v>
      </c>
      <c r="B1196" t="s">
        <v>467</v>
      </c>
      <c r="C1196">
        <v>2019</v>
      </c>
      <c r="D1196">
        <v>10</v>
      </c>
      <c r="E1196" t="s">
        <v>175</v>
      </c>
      <c r="F1196">
        <v>10</v>
      </c>
      <c r="G1196" t="s">
        <v>193</v>
      </c>
      <c r="H1196">
        <v>404</v>
      </c>
      <c r="I1196" t="s">
        <v>553</v>
      </c>
      <c r="J1196">
        <v>0</v>
      </c>
      <c r="K1196" t="s">
        <v>189</v>
      </c>
      <c r="L1196">
        <v>0</v>
      </c>
      <c r="M1196" t="s">
        <v>189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25">
      <c r="A1197">
        <v>49</v>
      </c>
      <c r="B1197" t="s">
        <v>467</v>
      </c>
      <c r="C1197">
        <v>2019</v>
      </c>
      <c r="D1197">
        <v>10</v>
      </c>
      <c r="E1197" t="s">
        <v>175</v>
      </c>
      <c r="F1197">
        <v>3</v>
      </c>
      <c r="G1197" t="s">
        <v>179</v>
      </c>
      <c r="H1197">
        <v>410</v>
      </c>
      <c r="I1197" t="s">
        <v>560</v>
      </c>
      <c r="J1197">
        <v>3321</v>
      </c>
      <c r="K1197" t="s">
        <v>189</v>
      </c>
      <c r="L1197">
        <v>1670</v>
      </c>
      <c r="M1197" t="s">
        <v>538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25">
      <c r="A1198">
        <v>49</v>
      </c>
      <c r="B1198" t="s">
        <v>467</v>
      </c>
      <c r="C1198">
        <v>2019</v>
      </c>
      <c r="D1198">
        <v>10</v>
      </c>
      <c r="E1198" t="s">
        <v>175</v>
      </c>
      <c r="F1198">
        <v>3</v>
      </c>
      <c r="G1198" t="s">
        <v>179</v>
      </c>
      <c r="H1198">
        <v>441</v>
      </c>
      <c r="I1198" t="s">
        <v>573</v>
      </c>
      <c r="J1198" t="s">
        <v>574</v>
      </c>
      <c r="K1198" t="s">
        <v>189</v>
      </c>
      <c r="L1198">
        <v>300</v>
      </c>
      <c r="M1198" t="s">
        <v>180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25">
      <c r="A1199">
        <v>49</v>
      </c>
      <c r="B1199" t="s">
        <v>467</v>
      </c>
      <c r="C1199">
        <v>2019</v>
      </c>
      <c r="D1199">
        <v>10</v>
      </c>
      <c r="E1199" t="s">
        <v>175</v>
      </c>
      <c r="F1199">
        <v>3</v>
      </c>
      <c r="G1199" t="s">
        <v>179</v>
      </c>
      <c r="H1199">
        <v>428</v>
      </c>
      <c r="I1199" t="s">
        <v>576</v>
      </c>
      <c r="J1199" t="s">
        <v>577</v>
      </c>
      <c r="K1199" t="s">
        <v>189</v>
      </c>
      <c r="L1199">
        <v>1675</v>
      </c>
      <c r="M1199" t="s">
        <v>528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25">
      <c r="A1200">
        <v>49</v>
      </c>
      <c r="B1200" t="s">
        <v>467</v>
      </c>
      <c r="C1200">
        <v>2019</v>
      </c>
      <c r="D1200">
        <v>10</v>
      </c>
      <c r="E1200" t="s">
        <v>175</v>
      </c>
      <c r="F1200">
        <v>5</v>
      </c>
      <c r="G1200" t="s">
        <v>184</v>
      </c>
      <c r="H1200">
        <v>415</v>
      </c>
      <c r="I1200" t="s">
        <v>548</v>
      </c>
      <c r="J1200" t="s">
        <v>549</v>
      </c>
      <c r="K1200" t="s">
        <v>189</v>
      </c>
      <c r="L1200">
        <v>1670</v>
      </c>
      <c r="M1200" t="s">
        <v>538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25">
      <c r="A1201">
        <v>49</v>
      </c>
      <c r="B1201" t="s">
        <v>467</v>
      </c>
      <c r="C1201">
        <v>2019</v>
      </c>
      <c r="D1201">
        <v>10</v>
      </c>
      <c r="E1201" t="s">
        <v>175</v>
      </c>
      <c r="F1201">
        <v>5</v>
      </c>
      <c r="G1201" t="s">
        <v>184</v>
      </c>
      <c r="H1201">
        <v>414</v>
      </c>
      <c r="I1201" t="s">
        <v>552</v>
      </c>
      <c r="J1201">
        <v>3421</v>
      </c>
      <c r="K1201" t="s">
        <v>189</v>
      </c>
      <c r="L1201">
        <v>1670</v>
      </c>
      <c r="M1201" t="s">
        <v>538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25">
      <c r="A1202">
        <v>49</v>
      </c>
      <c r="B1202" t="s">
        <v>467</v>
      </c>
      <c r="C1202">
        <v>2019</v>
      </c>
      <c r="D1202">
        <v>10</v>
      </c>
      <c r="E1202" t="s">
        <v>175</v>
      </c>
      <c r="F1202">
        <v>3</v>
      </c>
      <c r="G1202" t="s">
        <v>179</v>
      </c>
      <c r="H1202">
        <v>444</v>
      </c>
      <c r="I1202" t="s">
        <v>542</v>
      </c>
      <c r="J1202">
        <v>2131</v>
      </c>
      <c r="K1202" t="s">
        <v>189</v>
      </c>
      <c r="L1202">
        <v>300</v>
      </c>
      <c r="M1202" t="s">
        <v>180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25">
      <c r="A1203">
        <v>49</v>
      </c>
      <c r="B1203" t="s">
        <v>467</v>
      </c>
      <c r="C1203">
        <v>2019</v>
      </c>
      <c r="D1203">
        <v>10</v>
      </c>
      <c r="E1203" t="s">
        <v>175</v>
      </c>
      <c r="F1203">
        <v>3</v>
      </c>
      <c r="G1203" t="s">
        <v>179</v>
      </c>
      <c r="H1203">
        <v>423</v>
      </c>
      <c r="I1203" t="s">
        <v>529</v>
      </c>
      <c r="J1203" t="s">
        <v>530</v>
      </c>
      <c r="K1203" t="s">
        <v>189</v>
      </c>
      <c r="L1203">
        <v>1671</v>
      </c>
      <c r="M1203" t="s">
        <v>531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25">
      <c r="A1204">
        <v>49</v>
      </c>
      <c r="B1204" t="s">
        <v>467</v>
      </c>
      <c r="C1204">
        <v>2019</v>
      </c>
      <c r="D1204">
        <v>10</v>
      </c>
      <c r="E1204" t="s">
        <v>175</v>
      </c>
      <c r="F1204">
        <v>5</v>
      </c>
      <c r="G1204" t="s">
        <v>184</v>
      </c>
      <c r="H1204">
        <v>421</v>
      </c>
      <c r="I1204" t="s">
        <v>532</v>
      </c>
      <c r="J1204">
        <v>2496</v>
      </c>
      <c r="K1204" t="s">
        <v>189</v>
      </c>
      <c r="L1204">
        <v>400</v>
      </c>
      <c r="M1204" t="s">
        <v>184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25">
      <c r="A1205">
        <v>49</v>
      </c>
      <c r="B1205" t="s">
        <v>467</v>
      </c>
      <c r="C1205">
        <v>2019</v>
      </c>
      <c r="D1205">
        <v>10</v>
      </c>
      <c r="E1205" t="s">
        <v>175</v>
      </c>
      <c r="F1205">
        <v>5</v>
      </c>
      <c r="G1205" t="s">
        <v>184</v>
      </c>
      <c r="H1205">
        <v>405</v>
      </c>
      <c r="I1205" t="s">
        <v>551</v>
      </c>
      <c r="J1205">
        <v>2237</v>
      </c>
      <c r="K1205" t="s">
        <v>189</v>
      </c>
      <c r="L1205">
        <v>400</v>
      </c>
      <c r="M1205" t="s">
        <v>184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25">
      <c r="A1206">
        <v>49</v>
      </c>
      <c r="B1206" t="s">
        <v>467</v>
      </c>
      <c r="C1206">
        <v>2019</v>
      </c>
      <c r="D1206">
        <v>10</v>
      </c>
      <c r="E1206" t="s">
        <v>175</v>
      </c>
      <c r="F1206">
        <v>3</v>
      </c>
      <c r="G1206" t="s">
        <v>179</v>
      </c>
      <c r="H1206">
        <v>419</v>
      </c>
      <c r="I1206" t="s">
        <v>566</v>
      </c>
      <c r="J1206" t="s">
        <v>567</v>
      </c>
      <c r="K1206" t="s">
        <v>189</v>
      </c>
      <c r="L1206">
        <v>1671</v>
      </c>
      <c r="M1206" t="s">
        <v>531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25">
      <c r="A1207">
        <v>49</v>
      </c>
      <c r="B1207" t="s">
        <v>467</v>
      </c>
      <c r="C1207">
        <v>2019</v>
      </c>
      <c r="D1207">
        <v>10</v>
      </c>
      <c r="E1207" t="s">
        <v>175</v>
      </c>
      <c r="F1207">
        <v>3</v>
      </c>
      <c r="G1207" t="s">
        <v>179</v>
      </c>
      <c r="H1207">
        <v>431</v>
      </c>
      <c r="I1207" t="s">
        <v>561</v>
      </c>
      <c r="J1207" t="s">
        <v>562</v>
      </c>
      <c r="K1207" t="s">
        <v>189</v>
      </c>
      <c r="L1207">
        <v>1673</v>
      </c>
      <c r="M1207" t="s">
        <v>563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25">
      <c r="A1208">
        <v>49</v>
      </c>
      <c r="B1208" t="s">
        <v>467</v>
      </c>
      <c r="C1208">
        <v>2019</v>
      </c>
      <c r="D1208">
        <v>10</v>
      </c>
      <c r="E1208" t="s">
        <v>175</v>
      </c>
      <c r="F1208">
        <v>3</v>
      </c>
      <c r="G1208" t="s">
        <v>179</v>
      </c>
      <c r="H1208">
        <v>425</v>
      </c>
      <c r="I1208" t="s">
        <v>526</v>
      </c>
      <c r="J1208" t="s">
        <v>527</v>
      </c>
      <c r="K1208" t="s">
        <v>189</v>
      </c>
      <c r="L1208">
        <v>1675</v>
      </c>
      <c r="M1208" t="s">
        <v>528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25">
      <c r="A1209">
        <v>49</v>
      </c>
      <c r="B1209" t="s">
        <v>467</v>
      </c>
      <c r="C1209">
        <v>2019</v>
      </c>
      <c r="D1209">
        <v>10</v>
      </c>
      <c r="E1209" t="s">
        <v>175</v>
      </c>
      <c r="F1209">
        <v>3</v>
      </c>
      <c r="G1209" t="s">
        <v>179</v>
      </c>
      <c r="H1209">
        <v>440</v>
      </c>
      <c r="I1209" t="s">
        <v>569</v>
      </c>
      <c r="J1209" t="s">
        <v>570</v>
      </c>
      <c r="K1209" t="s">
        <v>189</v>
      </c>
      <c r="L1209">
        <v>1672</v>
      </c>
      <c r="M1209" t="s">
        <v>571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25">
      <c r="A1210">
        <v>49</v>
      </c>
      <c r="B1210" t="s">
        <v>467</v>
      </c>
      <c r="C1210">
        <v>2019</v>
      </c>
      <c r="D1210">
        <v>10</v>
      </c>
      <c r="E1210" t="s">
        <v>175</v>
      </c>
      <c r="F1210">
        <v>10</v>
      </c>
      <c r="G1210" t="s">
        <v>193</v>
      </c>
      <c r="H1210">
        <v>401</v>
      </c>
      <c r="I1210" t="s">
        <v>572</v>
      </c>
      <c r="J1210">
        <v>1012</v>
      </c>
      <c r="K1210" t="s">
        <v>189</v>
      </c>
      <c r="L1210">
        <v>200</v>
      </c>
      <c r="M1210" t="s">
        <v>187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25">
      <c r="A1211">
        <v>49</v>
      </c>
      <c r="B1211" t="s">
        <v>467</v>
      </c>
      <c r="C1211">
        <v>2019</v>
      </c>
      <c r="D1211">
        <v>10</v>
      </c>
      <c r="E1211" t="s">
        <v>175</v>
      </c>
      <c r="F1211">
        <v>10</v>
      </c>
      <c r="G1211" t="s">
        <v>193</v>
      </c>
      <c r="H1211">
        <v>402</v>
      </c>
      <c r="I1211" t="s">
        <v>533</v>
      </c>
      <c r="J1211">
        <v>1301</v>
      </c>
      <c r="K1211" t="s">
        <v>189</v>
      </c>
      <c r="L1211">
        <v>207</v>
      </c>
      <c r="M1211" t="s">
        <v>195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25">
      <c r="A1212">
        <v>49</v>
      </c>
      <c r="B1212" t="s">
        <v>467</v>
      </c>
      <c r="C1212">
        <v>2019</v>
      </c>
      <c r="D1212">
        <v>10</v>
      </c>
      <c r="E1212" t="s">
        <v>175</v>
      </c>
      <c r="F1212">
        <v>3</v>
      </c>
      <c r="G1212" t="s">
        <v>179</v>
      </c>
      <c r="H1212">
        <v>406</v>
      </c>
      <c r="I1212" t="s">
        <v>550</v>
      </c>
      <c r="J1212">
        <v>2221</v>
      </c>
      <c r="K1212" t="s">
        <v>189</v>
      </c>
      <c r="L1212">
        <v>1670</v>
      </c>
      <c r="M1212" t="s">
        <v>538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25">
      <c r="A1213">
        <v>49</v>
      </c>
      <c r="B1213" t="s">
        <v>467</v>
      </c>
      <c r="C1213">
        <v>2019</v>
      </c>
      <c r="D1213">
        <v>10</v>
      </c>
      <c r="E1213" t="s">
        <v>175</v>
      </c>
      <c r="F1213">
        <v>5</v>
      </c>
      <c r="G1213" t="s">
        <v>184</v>
      </c>
      <c r="H1213">
        <v>406</v>
      </c>
      <c r="I1213" t="s">
        <v>550</v>
      </c>
      <c r="J1213">
        <v>2221</v>
      </c>
      <c r="K1213" t="s">
        <v>189</v>
      </c>
      <c r="L1213">
        <v>1670</v>
      </c>
      <c r="M1213" t="s">
        <v>538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25">
      <c r="A1214">
        <v>49</v>
      </c>
      <c r="B1214" t="s">
        <v>467</v>
      </c>
      <c r="C1214">
        <v>2019</v>
      </c>
      <c r="D1214">
        <v>10</v>
      </c>
      <c r="E1214" t="s">
        <v>175</v>
      </c>
      <c r="F1214">
        <v>1</v>
      </c>
      <c r="G1214" t="s">
        <v>176</v>
      </c>
      <c r="H1214">
        <v>401</v>
      </c>
      <c r="I1214" t="s">
        <v>572</v>
      </c>
      <c r="J1214">
        <v>1012</v>
      </c>
      <c r="K1214" t="s">
        <v>189</v>
      </c>
      <c r="L1214">
        <v>200</v>
      </c>
      <c r="M1214" t="s">
        <v>187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25">
      <c r="A1215">
        <v>49</v>
      </c>
      <c r="B1215" t="s">
        <v>467</v>
      </c>
      <c r="C1215">
        <v>2019</v>
      </c>
      <c r="D1215">
        <v>10</v>
      </c>
      <c r="E1215" t="s">
        <v>175</v>
      </c>
      <c r="F1215">
        <v>1</v>
      </c>
      <c r="G1215" t="s">
        <v>176</v>
      </c>
      <c r="H1215">
        <v>400</v>
      </c>
      <c r="I1215" t="s">
        <v>557</v>
      </c>
      <c r="J1215">
        <v>1247</v>
      </c>
      <c r="K1215" t="s">
        <v>189</v>
      </c>
      <c r="L1215">
        <v>207</v>
      </c>
      <c r="M1215" t="s">
        <v>195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25">
      <c r="A1216">
        <v>49</v>
      </c>
      <c r="B1216" t="s">
        <v>467</v>
      </c>
      <c r="C1216">
        <v>2019</v>
      </c>
      <c r="D1216">
        <v>10</v>
      </c>
      <c r="E1216" t="s">
        <v>175</v>
      </c>
      <c r="F1216">
        <v>3</v>
      </c>
      <c r="G1216" t="s">
        <v>179</v>
      </c>
      <c r="H1216">
        <v>407</v>
      </c>
      <c r="I1216" t="s">
        <v>543</v>
      </c>
      <c r="J1216" t="s">
        <v>544</v>
      </c>
      <c r="K1216" t="s">
        <v>189</v>
      </c>
      <c r="L1216">
        <v>1670</v>
      </c>
      <c r="M1216" t="s">
        <v>538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25">
      <c r="A1217">
        <v>49</v>
      </c>
      <c r="B1217" t="s">
        <v>467</v>
      </c>
      <c r="C1217">
        <v>2019</v>
      </c>
      <c r="D1217">
        <v>10</v>
      </c>
      <c r="E1217" t="s">
        <v>175</v>
      </c>
      <c r="F1217">
        <v>5</v>
      </c>
      <c r="G1217" t="s">
        <v>184</v>
      </c>
      <c r="H1217">
        <v>407</v>
      </c>
      <c r="I1217" t="s">
        <v>543</v>
      </c>
      <c r="J1217" t="s">
        <v>544</v>
      </c>
      <c r="K1217" t="s">
        <v>189</v>
      </c>
      <c r="L1217">
        <v>1670</v>
      </c>
      <c r="M1217" t="s">
        <v>538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25">
      <c r="A1218">
        <v>49</v>
      </c>
      <c r="B1218" t="s">
        <v>467</v>
      </c>
      <c r="C1218">
        <v>2019</v>
      </c>
      <c r="D1218">
        <v>10</v>
      </c>
      <c r="E1218" t="s">
        <v>175</v>
      </c>
      <c r="F1218">
        <v>5</v>
      </c>
      <c r="G1218" t="s">
        <v>184</v>
      </c>
      <c r="H1218">
        <v>404</v>
      </c>
      <c r="I1218" t="s">
        <v>553</v>
      </c>
      <c r="J1218">
        <v>2107</v>
      </c>
      <c r="K1218" t="s">
        <v>189</v>
      </c>
      <c r="L1218">
        <v>400</v>
      </c>
      <c r="M1218" t="s">
        <v>184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25">
      <c r="A1219">
        <v>49</v>
      </c>
      <c r="B1219" t="s">
        <v>467</v>
      </c>
      <c r="C1219">
        <v>2019</v>
      </c>
      <c r="D1219">
        <v>10</v>
      </c>
      <c r="E1219" t="s">
        <v>175</v>
      </c>
      <c r="F1219">
        <v>3</v>
      </c>
      <c r="G1219" t="s">
        <v>179</v>
      </c>
      <c r="H1219">
        <v>408</v>
      </c>
      <c r="I1219" t="s">
        <v>525</v>
      </c>
      <c r="J1219">
        <v>2231</v>
      </c>
      <c r="K1219" t="s">
        <v>189</v>
      </c>
      <c r="L1219">
        <v>300</v>
      </c>
      <c r="M1219" t="s">
        <v>180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25">
      <c r="A1220">
        <v>49</v>
      </c>
      <c r="B1220" t="s">
        <v>467</v>
      </c>
      <c r="C1220">
        <v>2019</v>
      </c>
      <c r="D1220">
        <v>10</v>
      </c>
      <c r="E1220" t="s">
        <v>175</v>
      </c>
      <c r="F1220">
        <v>5</v>
      </c>
      <c r="G1220" t="s">
        <v>184</v>
      </c>
      <c r="H1220">
        <v>419</v>
      </c>
      <c r="I1220" t="s">
        <v>566</v>
      </c>
      <c r="J1220" t="s">
        <v>567</v>
      </c>
      <c r="K1220" t="s">
        <v>189</v>
      </c>
      <c r="L1220">
        <v>1671</v>
      </c>
      <c r="M1220" t="s">
        <v>531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25">
      <c r="A1221">
        <v>49</v>
      </c>
      <c r="B1221" t="s">
        <v>467</v>
      </c>
      <c r="C1221">
        <v>2019</v>
      </c>
      <c r="D1221">
        <v>10</v>
      </c>
      <c r="E1221" t="s">
        <v>175</v>
      </c>
      <c r="F1221">
        <v>3</v>
      </c>
      <c r="G1221" t="s">
        <v>179</v>
      </c>
      <c r="H1221">
        <v>418</v>
      </c>
      <c r="I1221" t="s">
        <v>575</v>
      </c>
      <c r="J1221">
        <v>2321</v>
      </c>
      <c r="K1221" t="s">
        <v>189</v>
      </c>
      <c r="L1221">
        <v>1671</v>
      </c>
      <c r="M1221" t="s">
        <v>531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25">
      <c r="A1222">
        <v>49</v>
      </c>
      <c r="B1222" t="s">
        <v>467</v>
      </c>
      <c r="C1222">
        <v>2019</v>
      </c>
      <c r="D1222">
        <v>10</v>
      </c>
      <c r="E1222" t="s">
        <v>175</v>
      </c>
      <c r="F1222">
        <v>3</v>
      </c>
      <c r="G1222" t="s">
        <v>179</v>
      </c>
      <c r="H1222">
        <v>411</v>
      </c>
      <c r="I1222" t="s">
        <v>536</v>
      </c>
      <c r="J1222" t="s">
        <v>537</v>
      </c>
      <c r="K1222" t="s">
        <v>189</v>
      </c>
      <c r="L1222">
        <v>1670</v>
      </c>
      <c r="M1222" t="s">
        <v>538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25">
      <c r="A1223">
        <v>49</v>
      </c>
      <c r="B1223" t="s">
        <v>467</v>
      </c>
      <c r="C1223">
        <v>2019</v>
      </c>
      <c r="D1223">
        <v>10</v>
      </c>
      <c r="E1223" t="s">
        <v>175</v>
      </c>
      <c r="F1223">
        <v>3</v>
      </c>
      <c r="G1223" t="s">
        <v>179</v>
      </c>
      <c r="H1223">
        <v>442</v>
      </c>
      <c r="I1223" t="s">
        <v>578</v>
      </c>
      <c r="J1223" t="s">
        <v>579</v>
      </c>
      <c r="K1223" t="s">
        <v>189</v>
      </c>
      <c r="L1223">
        <v>1672</v>
      </c>
      <c r="M1223" t="s">
        <v>571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25">
      <c r="A1224">
        <v>49</v>
      </c>
      <c r="B1224" t="s">
        <v>467</v>
      </c>
      <c r="C1224">
        <v>2019</v>
      </c>
      <c r="D1224">
        <v>10</v>
      </c>
      <c r="E1224" t="s">
        <v>175</v>
      </c>
      <c r="F1224">
        <v>3</v>
      </c>
      <c r="G1224" t="s">
        <v>179</v>
      </c>
      <c r="H1224">
        <v>439</v>
      </c>
      <c r="I1224" t="s">
        <v>534</v>
      </c>
      <c r="J1224" t="s">
        <v>535</v>
      </c>
      <c r="K1224" t="s">
        <v>189</v>
      </c>
      <c r="L1224">
        <v>300</v>
      </c>
      <c r="M1224" t="s">
        <v>180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25">
      <c r="A1225">
        <v>49</v>
      </c>
      <c r="B1225" t="s">
        <v>467</v>
      </c>
      <c r="C1225">
        <v>2019</v>
      </c>
      <c r="D1225">
        <v>10</v>
      </c>
      <c r="E1225" t="s">
        <v>175</v>
      </c>
      <c r="F1225">
        <v>5</v>
      </c>
      <c r="G1225" t="s">
        <v>184</v>
      </c>
      <c r="H1225">
        <v>418</v>
      </c>
      <c r="I1225" t="s">
        <v>575</v>
      </c>
      <c r="J1225">
        <v>2321</v>
      </c>
      <c r="K1225" t="s">
        <v>189</v>
      </c>
      <c r="L1225">
        <v>1671</v>
      </c>
      <c r="M1225" t="s">
        <v>531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25">
      <c r="A1226">
        <v>49</v>
      </c>
      <c r="B1226" t="s">
        <v>467</v>
      </c>
      <c r="C1226">
        <v>2019</v>
      </c>
      <c r="D1226">
        <v>10</v>
      </c>
      <c r="E1226" t="s">
        <v>175</v>
      </c>
      <c r="F1226">
        <v>5</v>
      </c>
      <c r="G1226" t="s">
        <v>184</v>
      </c>
      <c r="H1226">
        <v>422</v>
      </c>
      <c r="I1226" t="s">
        <v>547</v>
      </c>
      <c r="J1226">
        <v>2421</v>
      </c>
      <c r="K1226" t="s">
        <v>189</v>
      </c>
      <c r="L1226">
        <v>1671</v>
      </c>
      <c r="M1226" t="s">
        <v>531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25">
      <c r="A1227">
        <v>49</v>
      </c>
      <c r="B1227" t="s">
        <v>467</v>
      </c>
      <c r="C1227">
        <v>2019</v>
      </c>
      <c r="D1227">
        <v>10</v>
      </c>
      <c r="E1227" t="s">
        <v>175</v>
      </c>
      <c r="F1227">
        <v>3</v>
      </c>
      <c r="G1227" t="s">
        <v>179</v>
      </c>
      <c r="H1227">
        <v>446</v>
      </c>
      <c r="I1227" t="s">
        <v>568</v>
      </c>
      <c r="J1227">
        <v>8011</v>
      </c>
      <c r="K1227" t="s">
        <v>189</v>
      </c>
      <c r="L1227">
        <v>300</v>
      </c>
      <c r="M1227" t="s">
        <v>180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25">
      <c r="A1228">
        <v>49</v>
      </c>
      <c r="B1228" t="s">
        <v>467</v>
      </c>
      <c r="C1228">
        <v>2019</v>
      </c>
      <c r="D1228">
        <v>10</v>
      </c>
      <c r="E1228" t="s">
        <v>175</v>
      </c>
      <c r="F1228">
        <v>5</v>
      </c>
      <c r="G1228" t="s">
        <v>184</v>
      </c>
      <c r="H1228">
        <v>410</v>
      </c>
      <c r="I1228" t="s">
        <v>560</v>
      </c>
      <c r="J1228">
        <v>3321</v>
      </c>
      <c r="K1228" t="s">
        <v>189</v>
      </c>
      <c r="L1228">
        <v>1670</v>
      </c>
      <c r="M1228" t="s">
        <v>538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25">
      <c r="A1229">
        <v>49</v>
      </c>
      <c r="B1229" t="s">
        <v>467</v>
      </c>
      <c r="C1229">
        <v>2019</v>
      </c>
      <c r="D1229">
        <v>10</v>
      </c>
      <c r="E1229" t="s">
        <v>175</v>
      </c>
      <c r="F1229">
        <v>3</v>
      </c>
      <c r="G1229" t="s">
        <v>179</v>
      </c>
      <c r="H1229">
        <v>414</v>
      </c>
      <c r="I1229" t="s">
        <v>552</v>
      </c>
      <c r="J1229">
        <v>3421</v>
      </c>
      <c r="K1229" t="s">
        <v>189</v>
      </c>
      <c r="L1229">
        <v>1670</v>
      </c>
      <c r="M1229" t="s">
        <v>538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25">
      <c r="A1230">
        <v>49</v>
      </c>
      <c r="B1230" t="s">
        <v>467</v>
      </c>
      <c r="C1230">
        <v>2019</v>
      </c>
      <c r="D1230">
        <v>10</v>
      </c>
      <c r="E1230" t="s">
        <v>175</v>
      </c>
      <c r="F1230">
        <v>10</v>
      </c>
      <c r="G1230" t="s">
        <v>193</v>
      </c>
      <c r="H1230">
        <v>400</v>
      </c>
      <c r="I1230" t="s">
        <v>557</v>
      </c>
      <c r="J1230">
        <v>1247</v>
      </c>
      <c r="K1230" t="s">
        <v>189</v>
      </c>
      <c r="L1230">
        <v>207</v>
      </c>
      <c r="M1230" t="s">
        <v>195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25">
      <c r="A1231">
        <v>49</v>
      </c>
      <c r="B1231" t="s">
        <v>467</v>
      </c>
      <c r="C1231">
        <v>2019</v>
      </c>
      <c r="D1231">
        <v>10</v>
      </c>
      <c r="E1231" t="s">
        <v>175</v>
      </c>
      <c r="F1231">
        <v>3</v>
      </c>
      <c r="G1231" t="s">
        <v>179</v>
      </c>
      <c r="H1231">
        <v>417</v>
      </c>
      <c r="I1231" t="s">
        <v>546</v>
      </c>
      <c r="J1231">
        <v>2367</v>
      </c>
      <c r="K1231" t="s">
        <v>189</v>
      </c>
      <c r="L1231">
        <v>300</v>
      </c>
      <c r="M1231" t="s">
        <v>180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25">
      <c r="A1232">
        <v>49</v>
      </c>
      <c r="B1232" t="s">
        <v>467</v>
      </c>
      <c r="C1232">
        <v>2019</v>
      </c>
      <c r="D1232">
        <v>10</v>
      </c>
      <c r="E1232" t="s">
        <v>175</v>
      </c>
      <c r="F1232">
        <v>3</v>
      </c>
      <c r="G1232" t="s">
        <v>179</v>
      </c>
      <c r="H1232">
        <v>430</v>
      </c>
      <c r="I1232" t="s">
        <v>539</v>
      </c>
      <c r="J1232" t="s">
        <v>540</v>
      </c>
      <c r="K1232" t="s">
        <v>189</v>
      </c>
      <c r="L1232">
        <v>300</v>
      </c>
      <c r="M1232" t="s">
        <v>180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25">
      <c r="A1233">
        <v>49</v>
      </c>
      <c r="B1233" t="s">
        <v>467</v>
      </c>
      <c r="C1233">
        <v>2019</v>
      </c>
      <c r="D1233">
        <v>10</v>
      </c>
      <c r="E1233" t="s">
        <v>175</v>
      </c>
      <c r="F1233">
        <v>3</v>
      </c>
      <c r="G1233" t="s">
        <v>179</v>
      </c>
      <c r="H1233">
        <v>412</v>
      </c>
      <c r="I1233" t="s">
        <v>580</v>
      </c>
      <c r="J1233">
        <v>3331</v>
      </c>
      <c r="K1233" t="s">
        <v>189</v>
      </c>
      <c r="L1233">
        <v>300</v>
      </c>
      <c r="M1233" t="s">
        <v>180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25">
      <c r="A1234">
        <v>49</v>
      </c>
      <c r="B1234" t="s">
        <v>467</v>
      </c>
      <c r="C1234">
        <v>2019</v>
      </c>
      <c r="D1234">
        <v>10</v>
      </c>
      <c r="E1234" t="s">
        <v>175</v>
      </c>
      <c r="F1234">
        <v>3</v>
      </c>
      <c r="G1234" t="s">
        <v>179</v>
      </c>
      <c r="H1234">
        <v>409</v>
      </c>
      <c r="I1234" t="s">
        <v>564</v>
      </c>
      <c r="J1234">
        <v>3367</v>
      </c>
      <c r="K1234" t="s">
        <v>189</v>
      </c>
      <c r="L1234">
        <v>300</v>
      </c>
      <c r="M1234" t="s">
        <v>180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25">
      <c r="A1235">
        <v>49</v>
      </c>
      <c r="B1235" t="s">
        <v>467</v>
      </c>
      <c r="C1235">
        <v>2019</v>
      </c>
      <c r="D1235">
        <v>10</v>
      </c>
      <c r="E1235" t="s">
        <v>175</v>
      </c>
      <c r="F1235">
        <v>5</v>
      </c>
      <c r="G1235" t="s">
        <v>184</v>
      </c>
      <c r="H1235">
        <v>409</v>
      </c>
      <c r="I1235" t="s">
        <v>564</v>
      </c>
      <c r="J1235">
        <v>3367</v>
      </c>
      <c r="K1235" t="s">
        <v>189</v>
      </c>
      <c r="L1235">
        <v>400</v>
      </c>
      <c r="M1235" t="s">
        <v>184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25">
      <c r="A1236">
        <v>49</v>
      </c>
      <c r="B1236" t="s">
        <v>467</v>
      </c>
      <c r="C1236">
        <v>2019</v>
      </c>
      <c r="D1236">
        <v>10</v>
      </c>
      <c r="E1236" t="s">
        <v>175</v>
      </c>
      <c r="F1236">
        <v>3</v>
      </c>
      <c r="G1236" t="s">
        <v>179</v>
      </c>
      <c r="H1236">
        <v>432</v>
      </c>
      <c r="I1236" t="s">
        <v>554</v>
      </c>
      <c r="J1236" t="s">
        <v>555</v>
      </c>
      <c r="K1236" t="s">
        <v>189</v>
      </c>
      <c r="L1236">
        <v>1674</v>
      </c>
      <c r="M1236" t="s">
        <v>556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25">
      <c r="A1237">
        <v>49</v>
      </c>
      <c r="B1237" t="s">
        <v>467</v>
      </c>
      <c r="C1237">
        <v>2019</v>
      </c>
      <c r="D1237">
        <v>10</v>
      </c>
      <c r="E1237" t="s">
        <v>175</v>
      </c>
      <c r="F1237">
        <v>3</v>
      </c>
      <c r="G1237" t="s">
        <v>179</v>
      </c>
      <c r="H1237">
        <v>422</v>
      </c>
      <c r="I1237" t="s">
        <v>547</v>
      </c>
      <c r="J1237">
        <v>2421</v>
      </c>
      <c r="K1237" t="s">
        <v>189</v>
      </c>
      <c r="L1237">
        <v>1671</v>
      </c>
      <c r="M1237" t="s">
        <v>531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25">
      <c r="A1238">
        <v>49</v>
      </c>
      <c r="B1238" t="s">
        <v>467</v>
      </c>
      <c r="C1238">
        <v>2019</v>
      </c>
      <c r="D1238">
        <v>10</v>
      </c>
      <c r="E1238" t="s">
        <v>175</v>
      </c>
      <c r="F1238">
        <v>5</v>
      </c>
      <c r="G1238" t="s">
        <v>184</v>
      </c>
      <c r="H1238">
        <v>411</v>
      </c>
      <c r="I1238" t="s">
        <v>536</v>
      </c>
      <c r="J1238" t="s">
        <v>537</v>
      </c>
      <c r="K1238" t="s">
        <v>189</v>
      </c>
      <c r="L1238">
        <v>1670</v>
      </c>
      <c r="M1238" t="s">
        <v>538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25">
      <c r="A1239">
        <v>49</v>
      </c>
      <c r="B1239" t="s">
        <v>467</v>
      </c>
      <c r="C1239">
        <v>2019</v>
      </c>
      <c r="D1239">
        <v>10</v>
      </c>
      <c r="E1239" t="s">
        <v>175</v>
      </c>
      <c r="F1239">
        <v>3</v>
      </c>
      <c r="G1239" t="s">
        <v>179</v>
      </c>
      <c r="H1239">
        <v>405</v>
      </c>
      <c r="I1239" t="s">
        <v>551</v>
      </c>
      <c r="J1239">
        <v>2237</v>
      </c>
      <c r="K1239" t="s">
        <v>189</v>
      </c>
      <c r="L1239">
        <v>300</v>
      </c>
      <c r="M1239" t="s">
        <v>180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25">
      <c r="A1240">
        <v>49</v>
      </c>
      <c r="B1240" t="s">
        <v>467</v>
      </c>
      <c r="C1240">
        <v>2019</v>
      </c>
      <c r="D1240">
        <v>10</v>
      </c>
      <c r="E1240" t="s">
        <v>175</v>
      </c>
      <c r="F1240">
        <v>3</v>
      </c>
      <c r="G1240" t="s">
        <v>179</v>
      </c>
      <c r="H1240">
        <v>400</v>
      </c>
      <c r="I1240" t="s">
        <v>557</v>
      </c>
      <c r="J1240">
        <v>0</v>
      </c>
      <c r="K1240" t="s">
        <v>189</v>
      </c>
      <c r="L1240">
        <v>0</v>
      </c>
      <c r="M1240" t="s">
        <v>189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25">
      <c r="A1241">
        <v>49</v>
      </c>
      <c r="B1241" t="s">
        <v>467</v>
      </c>
      <c r="C1241">
        <v>2019</v>
      </c>
      <c r="D1241">
        <v>11</v>
      </c>
      <c r="E1241" t="s">
        <v>199</v>
      </c>
      <c r="F1241">
        <v>3</v>
      </c>
      <c r="G1241" t="s">
        <v>179</v>
      </c>
      <c r="H1241">
        <v>616</v>
      </c>
      <c r="I1241" t="s">
        <v>493</v>
      </c>
      <c r="J1241" t="s">
        <v>488</v>
      </c>
      <c r="K1241" t="s">
        <v>489</v>
      </c>
      <c r="L1241">
        <v>4532</v>
      </c>
      <c r="M1241" t="s">
        <v>186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25">
      <c r="A1242">
        <v>49</v>
      </c>
      <c r="B1242" t="s">
        <v>467</v>
      </c>
      <c r="C1242">
        <v>2019</v>
      </c>
      <c r="D1242">
        <v>11</v>
      </c>
      <c r="E1242" t="s">
        <v>199</v>
      </c>
      <c r="F1242">
        <v>1</v>
      </c>
      <c r="G1242" t="s">
        <v>176</v>
      </c>
      <c r="H1242">
        <v>950</v>
      </c>
      <c r="I1242" t="s">
        <v>475</v>
      </c>
      <c r="J1242" t="s">
        <v>472</v>
      </c>
      <c r="K1242" t="s">
        <v>473</v>
      </c>
      <c r="L1242">
        <v>4512</v>
      </c>
      <c r="M1242" t="s">
        <v>177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25">
      <c r="A1243">
        <v>49</v>
      </c>
      <c r="B1243" t="s">
        <v>467</v>
      </c>
      <c r="C1243">
        <v>2019</v>
      </c>
      <c r="D1243">
        <v>11</v>
      </c>
      <c r="E1243" t="s">
        <v>199</v>
      </c>
      <c r="F1243">
        <v>3</v>
      </c>
      <c r="G1243" t="s">
        <v>179</v>
      </c>
      <c r="H1243">
        <v>6</v>
      </c>
      <c r="I1243" t="s">
        <v>468</v>
      </c>
      <c r="J1243" t="s">
        <v>469</v>
      </c>
      <c r="K1243" t="s">
        <v>470</v>
      </c>
      <c r="L1243">
        <v>300</v>
      </c>
      <c r="M1243" t="s">
        <v>180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25">
      <c r="A1244">
        <v>49</v>
      </c>
      <c r="B1244" t="s">
        <v>467</v>
      </c>
      <c r="C1244">
        <v>2019</v>
      </c>
      <c r="D1244">
        <v>11</v>
      </c>
      <c r="E1244" t="s">
        <v>199</v>
      </c>
      <c r="F1244">
        <v>5</v>
      </c>
      <c r="G1244" t="s">
        <v>184</v>
      </c>
      <c r="H1244">
        <v>6</v>
      </c>
      <c r="I1244" t="s">
        <v>468</v>
      </c>
      <c r="J1244" t="s">
        <v>469</v>
      </c>
      <c r="K1244" t="s">
        <v>470</v>
      </c>
      <c r="L1244">
        <v>460</v>
      </c>
      <c r="M1244" t="s">
        <v>185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25">
      <c r="A1245">
        <v>49</v>
      </c>
      <c r="B1245" t="s">
        <v>467</v>
      </c>
      <c r="C1245">
        <v>2019</v>
      </c>
      <c r="D1245">
        <v>11</v>
      </c>
      <c r="E1245" t="s">
        <v>199</v>
      </c>
      <c r="F1245">
        <v>10</v>
      </c>
      <c r="G1245" t="s">
        <v>193</v>
      </c>
      <c r="H1245">
        <v>905</v>
      </c>
      <c r="I1245" t="s">
        <v>501</v>
      </c>
      <c r="J1245" t="s">
        <v>469</v>
      </c>
      <c r="K1245" t="s">
        <v>470</v>
      </c>
      <c r="L1245">
        <v>4513</v>
      </c>
      <c r="M1245" t="s">
        <v>194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25">
      <c r="A1246">
        <v>49</v>
      </c>
      <c r="B1246" t="s">
        <v>467</v>
      </c>
      <c r="C1246">
        <v>2019</v>
      </c>
      <c r="D1246">
        <v>11</v>
      </c>
      <c r="E1246" t="s">
        <v>199</v>
      </c>
      <c r="F1246">
        <v>3</v>
      </c>
      <c r="G1246" t="s">
        <v>179</v>
      </c>
      <c r="H1246">
        <v>705</v>
      </c>
      <c r="I1246" t="s">
        <v>484</v>
      </c>
      <c r="J1246" t="s">
        <v>485</v>
      </c>
      <c r="K1246" t="s">
        <v>486</v>
      </c>
      <c r="L1246">
        <v>300</v>
      </c>
      <c r="M1246" t="s">
        <v>180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25">
      <c r="A1247">
        <v>49</v>
      </c>
      <c r="B1247" t="s">
        <v>467</v>
      </c>
      <c r="C1247">
        <v>2019</v>
      </c>
      <c r="D1247">
        <v>11</v>
      </c>
      <c r="E1247" t="s">
        <v>199</v>
      </c>
      <c r="F1247">
        <v>5</v>
      </c>
      <c r="G1247" t="s">
        <v>184</v>
      </c>
      <c r="H1247">
        <v>710</v>
      </c>
      <c r="I1247" t="s">
        <v>495</v>
      </c>
      <c r="J1247" t="s">
        <v>485</v>
      </c>
      <c r="K1247" t="s">
        <v>486</v>
      </c>
      <c r="L1247">
        <v>4552</v>
      </c>
      <c r="M1247" t="s">
        <v>200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25">
      <c r="A1248">
        <v>49</v>
      </c>
      <c r="B1248" t="s">
        <v>467</v>
      </c>
      <c r="C1248">
        <v>2019</v>
      </c>
      <c r="D1248">
        <v>11</v>
      </c>
      <c r="E1248" t="s">
        <v>199</v>
      </c>
      <c r="F1248">
        <v>5</v>
      </c>
      <c r="G1248" t="s">
        <v>184</v>
      </c>
      <c r="H1248">
        <v>711</v>
      </c>
      <c r="I1248" t="s">
        <v>499</v>
      </c>
      <c r="J1248" t="s">
        <v>485</v>
      </c>
      <c r="K1248" t="s">
        <v>486</v>
      </c>
      <c r="L1248">
        <v>4552</v>
      </c>
      <c r="M1248" t="s">
        <v>200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25">
      <c r="A1249">
        <v>49</v>
      </c>
      <c r="B1249" t="s">
        <v>467</v>
      </c>
      <c r="C1249">
        <v>2019</v>
      </c>
      <c r="D1249">
        <v>11</v>
      </c>
      <c r="E1249" t="s">
        <v>199</v>
      </c>
      <c r="F1249">
        <v>10</v>
      </c>
      <c r="G1249" t="s">
        <v>193</v>
      </c>
      <c r="H1249">
        <v>1</v>
      </c>
      <c r="I1249" t="s">
        <v>496</v>
      </c>
      <c r="J1249" t="s">
        <v>497</v>
      </c>
      <c r="K1249" t="s">
        <v>498</v>
      </c>
      <c r="L1249">
        <v>207</v>
      </c>
      <c r="M1249" t="s">
        <v>195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25">
      <c r="A1250">
        <v>49</v>
      </c>
      <c r="B1250" t="s">
        <v>467</v>
      </c>
      <c r="C1250">
        <v>2019</v>
      </c>
      <c r="D1250">
        <v>11</v>
      </c>
      <c r="E1250" t="s">
        <v>199</v>
      </c>
      <c r="F1250">
        <v>6</v>
      </c>
      <c r="G1250" t="s">
        <v>181</v>
      </c>
      <c r="H1250">
        <v>627</v>
      </c>
      <c r="I1250" t="s">
        <v>515</v>
      </c>
      <c r="J1250" t="s">
        <v>126</v>
      </c>
      <c r="K1250" t="s">
        <v>189</v>
      </c>
      <c r="L1250">
        <v>700</v>
      </c>
      <c r="M1250" t="s">
        <v>182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25">
      <c r="A1251">
        <v>49</v>
      </c>
      <c r="B1251" t="s">
        <v>467</v>
      </c>
      <c r="C1251">
        <v>2019</v>
      </c>
      <c r="D1251">
        <v>11</v>
      </c>
      <c r="E1251" t="s">
        <v>199</v>
      </c>
      <c r="F1251">
        <v>6</v>
      </c>
      <c r="G1251" t="s">
        <v>181</v>
      </c>
      <c r="H1251">
        <v>629</v>
      </c>
      <c r="I1251" t="s">
        <v>516</v>
      </c>
      <c r="J1251" t="s">
        <v>477</v>
      </c>
      <c r="K1251" t="s">
        <v>478</v>
      </c>
      <c r="L1251">
        <v>700</v>
      </c>
      <c r="M1251" t="s">
        <v>182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25">
      <c r="A1252">
        <v>49</v>
      </c>
      <c r="B1252" t="s">
        <v>467</v>
      </c>
      <c r="C1252">
        <v>2019</v>
      </c>
      <c r="D1252">
        <v>11</v>
      </c>
      <c r="E1252" t="s">
        <v>199</v>
      </c>
      <c r="F1252">
        <v>6</v>
      </c>
      <c r="G1252" t="s">
        <v>181</v>
      </c>
      <c r="H1252">
        <v>605</v>
      </c>
      <c r="I1252" t="s">
        <v>514</v>
      </c>
      <c r="J1252" t="s">
        <v>488</v>
      </c>
      <c r="K1252" t="s">
        <v>489</v>
      </c>
      <c r="L1252">
        <v>700</v>
      </c>
      <c r="M1252" t="s">
        <v>182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25">
      <c r="A1253">
        <v>49</v>
      </c>
      <c r="B1253" t="s">
        <v>467</v>
      </c>
      <c r="C1253">
        <v>2019</v>
      </c>
      <c r="D1253">
        <v>11</v>
      </c>
      <c r="E1253" t="s">
        <v>199</v>
      </c>
      <c r="F1253">
        <v>6</v>
      </c>
      <c r="G1253" t="s">
        <v>181</v>
      </c>
      <c r="H1253">
        <v>617</v>
      </c>
      <c r="I1253" t="s">
        <v>517</v>
      </c>
      <c r="J1253" t="s">
        <v>477</v>
      </c>
      <c r="K1253" t="s">
        <v>478</v>
      </c>
      <c r="L1253">
        <v>4562</v>
      </c>
      <c r="M1253" t="s">
        <v>188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25">
      <c r="A1254">
        <v>49</v>
      </c>
      <c r="B1254" t="s">
        <v>467</v>
      </c>
      <c r="C1254">
        <v>2019</v>
      </c>
      <c r="D1254">
        <v>11</v>
      </c>
      <c r="E1254" t="s">
        <v>199</v>
      </c>
      <c r="F1254">
        <v>1</v>
      </c>
      <c r="G1254" t="s">
        <v>176</v>
      </c>
      <c r="H1254">
        <v>628</v>
      </c>
      <c r="I1254" t="s">
        <v>487</v>
      </c>
      <c r="J1254" t="s">
        <v>488</v>
      </c>
      <c r="K1254" t="s">
        <v>489</v>
      </c>
      <c r="L1254">
        <v>200</v>
      </c>
      <c r="M1254" t="s">
        <v>187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25">
      <c r="A1255">
        <v>49</v>
      </c>
      <c r="B1255" t="s">
        <v>467</v>
      </c>
      <c r="C1255">
        <v>2019</v>
      </c>
      <c r="D1255">
        <v>11</v>
      </c>
      <c r="E1255" t="s">
        <v>199</v>
      </c>
      <c r="F1255">
        <v>3</v>
      </c>
      <c r="G1255" t="s">
        <v>179</v>
      </c>
      <c r="H1255">
        <v>53</v>
      </c>
      <c r="I1255" t="s">
        <v>482</v>
      </c>
      <c r="J1255" t="s">
        <v>480</v>
      </c>
      <c r="K1255" t="s">
        <v>481</v>
      </c>
      <c r="L1255">
        <v>300</v>
      </c>
      <c r="M1255" t="s">
        <v>180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25">
      <c r="A1256">
        <v>49</v>
      </c>
      <c r="B1256" t="s">
        <v>467</v>
      </c>
      <c r="C1256">
        <v>2019</v>
      </c>
      <c r="D1256">
        <v>11</v>
      </c>
      <c r="E1256" t="s">
        <v>199</v>
      </c>
      <c r="F1256">
        <v>3</v>
      </c>
      <c r="G1256" t="s">
        <v>179</v>
      </c>
      <c r="H1256">
        <v>122</v>
      </c>
      <c r="I1256" t="s">
        <v>507</v>
      </c>
      <c r="J1256" t="s">
        <v>508</v>
      </c>
      <c r="K1256" t="s">
        <v>509</v>
      </c>
      <c r="L1256">
        <v>300</v>
      </c>
      <c r="M1256" t="s">
        <v>180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25">
      <c r="A1257">
        <v>49</v>
      </c>
      <c r="B1257" t="s">
        <v>467</v>
      </c>
      <c r="C1257">
        <v>2019</v>
      </c>
      <c r="D1257">
        <v>11</v>
      </c>
      <c r="E1257" t="s">
        <v>199</v>
      </c>
      <c r="F1257">
        <v>5</v>
      </c>
      <c r="G1257" t="s">
        <v>184</v>
      </c>
      <c r="H1257">
        <v>122</v>
      </c>
      <c r="I1257" t="s">
        <v>507</v>
      </c>
      <c r="J1257" t="s">
        <v>508</v>
      </c>
      <c r="K1257" t="s">
        <v>509</v>
      </c>
      <c r="L1257">
        <v>460</v>
      </c>
      <c r="M1257" t="s">
        <v>185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25">
      <c r="A1258">
        <v>49</v>
      </c>
      <c r="B1258" t="s">
        <v>467</v>
      </c>
      <c r="C1258">
        <v>2019</v>
      </c>
      <c r="D1258">
        <v>11</v>
      </c>
      <c r="E1258" t="s">
        <v>199</v>
      </c>
      <c r="F1258">
        <v>5</v>
      </c>
      <c r="G1258" t="s">
        <v>184</v>
      </c>
      <c r="H1258">
        <v>944</v>
      </c>
      <c r="I1258" t="s">
        <v>518</v>
      </c>
      <c r="J1258" t="s">
        <v>519</v>
      </c>
      <c r="K1258" t="s">
        <v>520</v>
      </c>
      <c r="L1258">
        <v>4552</v>
      </c>
      <c r="M1258" t="s">
        <v>200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25">
      <c r="A1259">
        <v>49</v>
      </c>
      <c r="B1259" t="s">
        <v>467</v>
      </c>
      <c r="C1259">
        <v>2019</v>
      </c>
      <c r="D1259">
        <v>11</v>
      </c>
      <c r="E1259" t="s">
        <v>199</v>
      </c>
      <c r="F1259">
        <v>6</v>
      </c>
      <c r="G1259" t="s">
        <v>181</v>
      </c>
      <c r="H1259">
        <v>631</v>
      </c>
      <c r="I1259" t="s">
        <v>522</v>
      </c>
      <c r="J1259" t="s">
        <v>201</v>
      </c>
      <c r="K1259" t="s">
        <v>189</v>
      </c>
      <c r="L1259">
        <v>700</v>
      </c>
      <c r="M1259" t="s">
        <v>182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25">
      <c r="A1260">
        <v>49</v>
      </c>
      <c r="B1260" t="s">
        <v>467</v>
      </c>
      <c r="C1260">
        <v>2019</v>
      </c>
      <c r="D1260">
        <v>11</v>
      </c>
      <c r="E1260" t="s">
        <v>199</v>
      </c>
      <c r="F1260">
        <v>10</v>
      </c>
      <c r="G1260" t="s">
        <v>193</v>
      </c>
      <c r="H1260">
        <v>903</v>
      </c>
      <c r="I1260" t="s">
        <v>500</v>
      </c>
      <c r="J1260" t="s">
        <v>497</v>
      </c>
      <c r="K1260" t="s">
        <v>498</v>
      </c>
      <c r="L1260">
        <v>4513</v>
      </c>
      <c r="M1260" t="s">
        <v>194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25">
      <c r="A1261">
        <v>49</v>
      </c>
      <c r="B1261" t="s">
        <v>467</v>
      </c>
      <c r="C1261">
        <v>2019</v>
      </c>
      <c r="D1261">
        <v>11</v>
      </c>
      <c r="E1261" t="s">
        <v>199</v>
      </c>
      <c r="F1261">
        <v>3</v>
      </c>
      <c r="G1261" t="s">
        <v>179</v>
      </c>
      <c r="H1261">
        <v>629</v>
      </c>
      <c r="I1261" t="s">
        <v>516</v>
      </c>
      <c r="J1261" t="s">
        <v>477</v>
      </c>
      <c r="K1261" t="s">
        <v>478</v>
      </c>
      <c r="L1261">
        <v>300</v>
      </c>
      <c r="M1261" t="s">
        <v>180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25">
      <c r="A1262">
        <v>49</v>
      </c>
      <c r="B1262" t="s">
        <v>467</v>
      </c>
      <c r="C1262">
        <v>2019</v>
      </c>
      <c r="D1262">
        <v>11</v>
      </c>
      <c r="E1262" t="s">
        <v>199</v>
      </c>
      <c r="F1262">
        <v>1</v>
      </c>
      <c r="G1262" t="s">
        <v>176</v>
      </c>
      <c r="H1262">
        <v>34</v>
      </c>
      <c r="I1262" t="s">
        <v>510</v>
      </c>
      <c r="J1262" t="s">
        <v>505</v>
      </c>
      <c r="K1262" t="s">
        <v>506</v>
      </c>
      <c r="L1262">
        <v>200</v>
      </c>
      <c r="M1262" t="s">
        <v>187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25">
      <c r="A1263">
        <v>49</v>
      </c>
      <c r="B1263" t="s">
        <v>467</v>
      </c>
      <c r="C1263">
        <v>2019</v>
      </c>
      <c r="D1263">
        <v>11</v>
      </c>
      <c r="E1263" t="s">
        <v>199</v>
      </c>
      <c r="F1263">
        <v>3</v>
      </c>
      <c r="G1263" t="s">
        <v>179</v>
      </c>
      <c r="H1263">
        <v>13</v>
      </c>
      <c r="I1263" t="s">
        <v>479</v>
      </c>
      <c r="J1263" t="s">
        <v>480</v>
      </c>
      <c r="K1263" t="s">
        <v>481</v>
      </c>
      <c r="L1263">
        <v>300</v>
      </c>
      <c r="M1263" t="s">
        <v>180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25">
      <c r="A1264">
        <v>49</v>
      </c>
      <c r="B1264" t="s">
        <v>467</v>
      </c>
      <c r="C1264">
        <v>2019</v>
      </c>
      <c r="D1264">
        <v>11</v>
      </c>
      <c r="E1264" t="s">
        <v>199</v>
      </c>
      <c r="F1264">
        <v>3</v>
      </c>
      <c r="G1264" t="s">
        <v>179</v>
      </c>
      <c r="H1264">
        <v>954</v>
      </c>
      <c r="I1264" t="s">
        <v>483</v>
      </c>
      <c r="J1264" t="s">
        <v>480</v>
      </c>
      <c r="K1264" t="s">
        <v>481</v>
      </c>
      <c r="L1264">
        <v>4532</v>
      </c>
      <c r="M1264" t="s">
        <v>186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25">
      <c r="A1265">
        <v>49</v>
      </c>
      <c r="B1265" t="s">
        <v>467</v>
      </c>
      <c r="C1265">
        <v>2019</v>
      </c>
      <c r="D1265">
        <v>11</v>
      </c>
      <c r="E1265" t="s">
        <v>199</v>
      </c>
      <c r="F1265">
        <v>3</v>
      </c>
      <c r="G1265" t="s">
        <v>179</v>
      </c>
      <c r="H1265">
        <v>951</v>
      </c>
      <c r="I1265" t="s">
        <v>504</v>
      </c>
      <c r="J1265" t="s">
        <v>505</v>
      </c>
      <c r="K1265" t="s">
        <v>506</v>
      </c>
      <c r="L1265">
        <v>4532</v>
      </c>
      <c r="M1265" t="s">
        <v>186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25">
      <c r="A1266">
        <v>49</v>
      </c>
      <c r="B1266" t="s">
        <v>467</v>
      </c>
      <c r="C1266">
        <v>2019</v>
      </c>
      <c r="D1266">
        <v>11</v>
      </c>
      <c r="E1266" t="s">
        <v>199</v>
      </c>
      <c r="F1266">
        <v>3</v>
      </c>
      <c r="G1266" t="s">
        <v>179</v>
      </c>
      <c r="H1266">
        <v>950</v>
      </c>
      <c r="I1266" t="s">
        <v>475</v>
      </c>
      <c r="J1266" t="s">
        <v>472</v>
      </c>
      <c r="K1266" t="s">
        <v>473</v>
      </c>
      <c r="L1266">
        <v>4532</v>
      </c>
      <c r="M1266" t="s">
        <v>186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25">
      <c r="A1267">
        <v>49</v>
      </c>
      <c r="B1267" t="s">
        <v>467</v>
      </c>
      <c r="C1267">
        <v>2019</v>
      </c>
      <c r="D1267">
        <v>11</v>
      </c>
      <c r="E1267" t="s">
        <v>199</v>
      </c>
      <c r="F1267">
        <v>3</v>
      </c>
      <c r="G1267" t="s">
        <v>179</v>
      </c>
      <c r="H1267">
        <v>34</v>
      </c>
      <c r="I1267" t="s">
        <v>510</v>
      </c>
      <c r="J1267" t="s">
        <v>505</v>
      </c>
      <c r="K1267" t="s">
        <v>506</v>
      </c>
      <c r="L1267">
        <v>300</v>
      </c>
      <c r="M1267" t="s">
        <v>180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25">
      <c r="A1268">
        <v>49</v>
      </c>
      <c r="B1268" t="s">
        <v>467</v>
      </c>
      <c r="C1268">
        <v>2019</v>
      </c>
      <c r="D1268">
        <v>11</v>
      </c>
      <c r="E1268" t="s">
        <v>199</v>
      </c>
      <c r="F1268">
        <v>6</v>
      </c>
      <c r="G1268" t="s">
        <v>181</v>
      </c>
      <c r="H1268">
        <v>34</v>
      </c>
      <c r="I1268" t="s">
        <v>510</v>
      </c>
      <c r="J1268" t="s">
        <v>505</v>
      </c>
      <c r="K1268" t="s">
        <v>506</v>
      </c>
      <c r="L1268">
        <v>700</v>
      </c>
      <c r="M1268" t="s">
        <v>182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25">
      <c r="A1269">
        <v>49</v>
      </c>
      <c r="B1269" t="s">
        <v>467</v>
      </c>
      <c r="C1269">
        <v>2019</v>
      </c>
      <c r="D1269">
        <v>11</v>
      </c>
      <c r="E1269" t="s">
        <v>199</v>
      </c>
      <c r="F1269">
        <v>3</v>
      </c>
      <c r="G1269" t="s">
        <v>179</v>
      </c>
      <c r="H1269">
        <v>617</v>
      </c>
      <c r="I1269" t="s">
        <v>517</v>
      </c>
      <c r="J1269" t="s">
        <v>477</v>
      </c>
      <c r="K1269" t="s">
        <v>478</v>
      </c>
      <c r="L1269">
        <v>4532</v>
      </c>
      <c r="M1269" t="s">
        <v>186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25">
      <c r="A1270">
        <v>49</v>
      </c>
      <c r="B1270" t="s">
        <v>467</v>
      </c>
      <c r="C1270">
        <v>2019</v>
      </c>
      <c r="D1270">
        <v>11</v>
      </c>
      <c r="E1270" t="s">
        <v>199</v>
      </c>
      <c r="F1270">
        <v>1</v>
      </c>
      <c r="G1270" t="s">
        <v>176</v>
      </c>
      <c r="H1270">
        <v>55</v>
      </c>
      <c r="I1270" t="s">
        <v>474</v>
      </c>
      <c r="J1270" t="s">
        <v>472</v>
      </c>
      <c r="K1270" t="s">
        <v>473</v>
      </c>
      <c r="L1270">
        <v>200</v>
      </c>
      <c r="M1270" t="s">
        <v>187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25">
      <c r="A1271">
        <v>49</v>
      </c>
      <c r="B1271" t="s">
        <v>467</v>
      </c>
      <c r="C1271">
        <v>2019</v>
      </c>
      <c r="D1271">
        <v>11</v>
      </c>
      <c r="E1271" t="s">
        <v>199</v>
      </c>
      <c r="F1271">
        <v>3</v>
      </c>
      <c r="G1271" t="s">
        <v>179</v>
      </c>
      <c r="H1271">
        <v>1</v>
      </c>
      <c r="I1271" t="s">
        <v>496</v>
      </c>
      <c r="J1271" t="s">
        <v>497</v>
      </c>
      <c r="K1271" t="s">
        <v>498</v>
      </c>
      <c r="L1271">
        <v>300</v>
      </c>
      <c r="M1271" t="s">
        <v>180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25">
      <c r="A1272">
        <v>49</v>
      </c>
      <c r="B1272" t="s">
        <v>467</v>
      </c>
      <c r="C1272">
        <v>2019</v>
      </c>
      <c r="D1272">
        <v>11</v>
      </c>
      <c r="E1272" t="s">
        <v>199</v>
      </c>
      <c r="F1272">
        <v>5</v>
      </c>
      <c r="G1272" t="s">
        <v>184</v>
      </c>
      <c r="H1272">
        <v>954</v>
      </c>
      <c r="I1272" t="s">
        <v>483</v>
      </c>
      <c r="J1272" t="s">
        <v>480</v>
      </c>
      <c r="K1272" t="s">
        <v>481</v>
      </c>
      <c r="L1272">
        <v>4552</v>
      </c>
      <c r="M1272" t="s">
        <v>200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25">
      <c r="A1273">
        <v>49</v>
      </c>
      <c r="B1273" t="s">
        <v>467</v>
      </c>
      <c r="C1273">
        <v>2019</v>
      </c>
      <c r="D1273">
        <v>11</v>
      </c>
      <c r="E1273" t="s">
        <v>199</v>
      </c>
      <c r="F1273">
        <v>6</v>
      </c>
      <c r="G1273" t="s">
        <v>181</v>
      </c>
      <c r="H1273">
        <v>626</v>
      </c>
      <c r="I1273" t="s">
        <v>503</v>
      </c>
      <c r="J1273" t="s">
        <v>126</v>
      </c>
      <c r="K1273" t="s">
        <v>189</v>
      </c>
      <c r="L1273">
        <v>700</v>
      </c>
      <c r="M1273" t="s">
        <v>182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25">
      <c r="A1274">
        <v>49</v>
      </c>
      <c r="B1274" t="s">
        <v>467</v>
      </c>
      <c r="C1274">
        <v>2019</v>
      </c>
      <c r="D1274">
        <v>11</v>
      </c>
      <c r="E1274" t="s">
        <v>199</v>
      </c>
      <c r="F1274">
        <v>3</v>
      </c>
      <c r="G1274" t="s">
        <v>179</v>
      </c>
      <c r="H1274">
        <v>903</v>
      </c>
      <c r="I1274" t="s">
        <v>500</v>
      </c>
      <c r="J1274" t="s">
        <v>497</v>
      </c>
      <c r="K1274" t="s">
        <v>498</v>
      </c>
      <c r="L1274">
        <v>4532</v>
      </c>
      <c r="M1274" t="s">
        <v>186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25">
      <c r="A1275">
        <v>49</v>
      </c>
      <c r="B1275" t="s">
        <v>467</v>
      </c>
      <c r="C1275">
        <v>2019</v>
      </c>
      <c r="D1275">
        <v>11</v>
      </c>
      <c r="E1275" t="s">
        <v>199</v>
      </c>
      <c r="F1275">
        <v>5</v>
      </c>
      <c r="G1275" t="s">
        <v>184</v>
      </c>
      <c r="H1275">
        <v>616</v>
      </c>
      <c r="I1275" t="s">
        <v>493</v>
      </c>
      <c r="J1275" t="s">
        <v>488</v>
      </c>
      <c r="K1275" t="s">
        <v>489</v>
      </c>
      <c r="L1275">
        <v>4552</v>
      </c>
      <c r="M1275" t="s">
        <v>200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25">
      <c r="A1276">
        <v>49</v>
      </c>
      <c r="B1276" t="s">
        <v>467</v>
      </c>
      <c r="C1276">
        <v>2019</v>
      </c>
      <c r="D1276">
        <v>11</v>
      </c>
      <c r="E1276" t="s">
        <v>199</v>
      </c>
      <c r="F1276">
        <v>1</v>
      </c>
      <c r="G1276" t="s">
        <v>176</v>
      </c>
      <c r="H1276">
        <v>616</v>
      </c>
      <c r="I1276" t="s">
        <v>493</v>
      </c>
      <c r="J1276" t="s">
        <v>488</v>
      </c>
      <c r="K1276" t="s">
        <v>489</v>
      </c>
      <c r="L1276">
        <v>4512</v>
      </c>
      <c r="M1276" t="s">
        <v>177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25">
      <c r="A1277">
        <v>49</v>
      </c>
      <c r="B1277" t="s">
        <v>467</v>
      </c>
      <c r="C1277">
        <v>2019</v>
      </c>
      <c r="D1277">
        <v>11</v>
      </c>
      <c r="E1277" t="s">
        <v>199</v>
      </c>
      <c r="F1277">
        <v>3</v>
      </c>
      <c r="G1277" t="s">
        <v>179</v>
      </c>
      <c r="H1277">
        <v>605</v>
      </c>
      <c r="I1277" t="s">
        <v>514</v>
      </c>
      <c r="J1277" t="s">
        <v>488</v>
      </c>
      <c r="K1277" t="s">
        <v>489</v>
      </c>
      <c r="L1277">
        <v>300</v>
      </c>
      <c r="M1277" t="s">
        <v>180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25">
      <c r="A1278">
        <v>49</v>
      </c>
      <c r="B1278" t="s">
        <v>467</v>
      </c>
      <c r="C1278">
        <v>2019</v>
      </c>
      <c r="D1278">
        <v>11</v>
      </c>
      <c r="E1278" t="s">
        <v>199</v>
      </c>
      <c r="F1278">
        <v>1</v>
      </c>
      <c r="G1278" t="s">
        <v>176</v>
      </c>
      <c r="H1278">
        <v>13</v>
      </c>
      <c r="I1278" t="s">
        <v>479</v>
      </c>
      <c r="J1278" t="s">
        <v>480</v>
      </c>
      <c r="K1278" t="s">
        <v>481</v>
      </c>
      <c r="L1278">
        <v>200</v>
      </c>
      <c r="M1278" t="s">
        <v>187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25">
      <c r="A1279">
        <v>49</v>
      </c>
      <c r="B1279" t="s">
        <v>467</v>
      </c>
      <c r="C1279">
        <v>2019</v>
      </c>
      <c r="D1279">
        <v>11</v>
      </c>
      <c r="E1279" t="s">
        <v>199</v>
      </c>
      <c r="F1279">
        <v>5</v>
      </c>
      <c r="G1279" t="s">
        <v>184</v>
      </c>
      <c r="H1279">
        <v>5</v>
      </c>
      <c r="I1279" t="s">
        <v>471</v>
      </c>
      <c r="J1279" t="s">
        <v>472</v>
      </c>
      <c r="K1279" t="s">
        <v>473</v>
      </c>
      <c r="L1279">
        <v>460</v>
      </c>
      <c r="M1279" t="s">
        <v>185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25">
      <c r="A1280">
        <v>49</v>
      </c>
      <c r="B1280" t="s">
        <v>467</v>
      </c>
      <c r="C1280">
        <v>2019</v>
      </c>
      <c r="D1280">
        <v>11</v>
      </c>
      <c r="E1280" t="s">
        <v>199</v>
      </c>
      <c r="F1280">
        <v>1</v>
      </c>
      <c r="G1280" t="s">
        <v>176</v>
      </c>
      <c r="H1280">
        <v>905</v>
      </c>
      <c r="I1280" t="s">
        <v>501</v>
      </c>
      <c r="J1280" t="s">
        <v>469</v>
      </c>
      <c r="K1280" t="s">
        <v>470</v>
      </c>
      <c r="L1280">
        <v>4512</v>
      </c>
      <c r="M1280" t="s">
        <v>177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25">
      <c r="A1281">
        <v>49</v>
      </c>
      <c r="B1281" t="s">
        <v>467</v>
      </c>
      <c r="C1281">
        <v>2019</v>
      </c>
      <c r="D1281">
        <v>11</v>
      </c>
      <c r="E1281" t="s">
        <v>199</v>
      </c>
      <c r="F1281">
        <v>3</v>
      </c>
      <c r="G1281" t="s">
        <v>179</v>
      </c>
      <c r="H1281">
        <v>924</v>
      </c>
      <c r="I1281" t="s">
        <v>490</v>
      </c>
      <c r="J1281" t="s">
        <v>491</v>
      </c>
      <c r="K1281" t="s">
        <v>492</v>
      </c>
      <c r="L1281">
        <v>4532</v>
      </c>
      <c r="M1281" t="s">
        <v>186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25">
      <c r="A1282">
        <v>49</v>
      </c>
      <c r="B1282" t="s">
        <v>467</v>
      </c>
      <c r="C1282">
        <v>2019</v>
      </c>
      <c r="D1282">
        <v>11</v>
      </c>
      <c r="E1282" t="s">
        <v>199</v>
      </c>
      <c r="F1282">
        <v>6</v>
      </c>
      <c r="G1282" t="s">
        <v>181</v>
      </c>
      <c r="H1282">
        <v>610</v>
      </c>
      <c r="I1282" t="s">
        <v>476</v>
      </c>
      <c r="J1282" t="s">
        <v>477</v>
      </c>
      <c r="K1282" t="s">
        <v>478</v>
      </c>
      <c r="L1282">
        <v>700</v>
      </c>
      <c r="M1282" t="s">
        <v>182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25">
      <c r="A1283">
        <v>49</v>
      </c>
      <c r="B1283" t="s">
        <v>467</v>
      </c>
      <c r="C1283">
        <v>2019</v>
      </c>
      <c r="D1283">
        <v>11</v>
      </c>
      <c r="E1283" t="s">
        <v>199</v>
      </c>
      <c r="F1283">
        <v>5</v>
      </c>
      <c r="G1283" t="s">
        <v>184</v>
      </c>
      <c r="H1283">
        <v>628</v>
      </c>
      <c r="I1283" t="s">
        <v>487</v>
      </c>
      <c r="J1283" t="s">
        <v>488</v>
      </c>
      <c r="K1283" t="s">
        <v>489</v>
      </c>
      <c r="L1283">
        <v>460</v>
      </c>
      <c r="M1283" t="s">
        <v>185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25">
      <c r="A1284">
        <v>49</v>
      </c>
      <c r="B1284" t="s">
        <v>467</v>
      </c>
      <c r="C1284">
        <v>2019</v>
      </c>
      <c r="D1284">
        <v>11</v>
      </c>
      <c r="E1284" t="s">
        <v>199</v>
      </c>
      <c r="F1284">
        <v>1</v>
      </c>
      <c r="G1284" t="s">
        <v>176</v>
      </c>
      <c r="H1284">
        <v>954</v>
      </c>
      <c r="I1284" t="s">
        <v>483</v>
      </c>
      <c r="J1284" t="s">
        <v>480</v>
      </c>
      <c r="K1284" t="s">
        <v>481</v>
      </c>
      <c r="L1284">
        <v>4512</v>
      </c>
      <c r="M1284" t="s">
        <v>177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25">
      <c r="A1285">
        <v>49</v>
      </c>
      <c r="B1285" t="s">
        <v>467</v>
      </c>
      <c r="C1285">
        <v>2019</v>
      </c>
      <c r="D1285">
        <v>11</v>
      </c>
      <c r="E1285" t="s">
        <v>199</v>
      </c>
      <c r="F1285">
        <v>3</v>
      </c>
      <c r="G1285" t="s">
        <v>179</v>
      </c>
      <c r="H1285">
        <v>5</v>
      </c>
      <c r="I1285" t="s">
        <v>471</v>
      </c>
      <c r="J1285" t="s">
        <v>472</v>
      </c>
      <c r="K1285" t="s">
        <v>473</v>
      </c>
      <c r="L1285">
        <v>300</v>
      </c>
      <c r="M1285" t="s">
        <v>180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25">
      <c r="A1286">
        <v>49</v>
      </c>
      <c r="B1286" t="s">
        <v>467</v>
      </c>
      <c r="C1286">
        <v>2019</v>
      </c>
      <c r="D1286">
        <v>11</v>
      </c>
      <c r="E1286" t="s">
        <v>199</v>
      </c>
      <c r="F1286">
        <v>3</v>
      </c>
      <c r="G1286" t="s">
        <v>179</v>
      </c>
      <c r="H1286">
        <v>711</v>
      </c>
      <c r="I1286" t="s">
        <v>499</v>
      </c>
      <c r="J1286" t="s">
        <v>485</v>
      </c>
      <c r="K1286" t="s">
        <v>486</v>
      </c>
      <c r="L1286">
        <v>4532</v>
      </c>
      <c r="M1286" t="s">
        <v>186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25">
      <c r="A1287">
        <v>49</v>
      </c>
      <c r="B1287" t="s">
        <v>467</v>
      </c>
      <c r="C1287">
        <v>2019</v>
      </c>
      <c r="D1287">
        <v>11</v>
      </c>
      <c r="E1287" t="s">
        <v>199</v>
      </c>
      <c r="F1287">
        <v>5</v>
      </c>
      <c r="G1287" t="s">
        <v>184</v>
      </c>
      <c r="H1287">
        <v>1</v>
      </c>
      <c r="I1287" t="s">
        <v>496</v>
      </c>
      <c r="J1287" t="s">
        <v>497</v>
      </c>
      <c r="K1287" t="s">
        <v>498</v>
      </c>
      <c r="L1287">
        <v>460</v>
      </c>
      <c r="M1287" t="s">
        <v>185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25">
      <c r="A1288">
        <v>49</v>
      </c>
      <c r="B1288" t="s">
        <v>467</v>
      </c>
      <c r="C1288">
        <v>2019</v>
      </c>
      <c r="D1288">
        <v>11</v>
      </c>
      <c r="E1288" t="s">
        <v>199</v>
      </c>
      <c r="F1288">
        <v>6</v>
      </c>
      <c r="G1288" t="s">
        <v>181</v>
      </c>
      <c r="H1288">
        <v>951</v>
      </c>
      <c r="I1288" t="s">
        <v>504</v>
      </c>
      <c r="J1288" t="s">
        <v>505</v>
      </c>
      <c r="K1288" t="s">
        <v>506</v>
      </c>
      <c r="L1288">
        <v>4562</v>
      </c>
      <c r="M1288" t="s">
        <v>188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25">
      <c r="A1289">
        <v>49</v>
      </c>
      <c r="B1289" t="s">
        <v>467</v>
      </c>
      <c r="C1289">
        <v>2019</v>
      </c>
      <c r="D1289">
        <v>11</v>
      </c>
      <c r="E1289" t="s">
        <v>199</v>
      </c>
      <c r="F1289">
        <v>3</v>
      </c>
      <c r="G1289" t="s">
        <v>179</v>
      </c>
      <c r="H1289">
        <v>628</v>
      </c>
      <c r="I1289" t="s">
        <v>487</v>
      </c>
      <c r="J1289" t="s">
        <v>488</v>
      </c>
      <c r="K1289" t="s">
        <v>489</v>
      </c>
      <c r="L1289">
        <v>300</v>
      </c>
      <c r="M1289" t="s">
        <v>180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25">
      <c r="A1290">
        <v>49</v>
      </c>
      <c r="B1290" t="s">
        <v>467</v>
      </c>
      <c r="C1290">
        <v>2019</v>
      </c>
      <c r="D1290">
        <v>11</v>
      </c>
      <c r="E1290" t="s">
        <v>199</v>
      </c>
      <c r="F1290">
        <v>3</v>
      </c>
      <c r="G1290" t="s">
        <v>179</v>
      </c>
      <c r="H1290">
        <v>54</v>
      </c>
      <c r="I1290" t="s">
        <v>523</v>
      </c>
      <c r="J1290" t="s">
        <v>505</v>
      </c>
      <c r="K1290" t="s">
        <v>506</v>
      </c>
      <c r="L1290">
        <v>300</v>
      </c>
      <c r="M1290" t="s">
        <v>180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25">
      <c r="A1291">
        <v>49</v>
      </c>
      <c r="B1291" t="s">
        <v>467</v>
      </c>
      <c r="C1291">
        <v>2019</v>
      </c>
      <c r="D1291">
        <v>11</v>
      </c>
      <c r="E1291" t="s">
        <v>199</v>
      </c>
      <c r="F1291">
        <v>5</v>
      </c>
      <c r="G1291" t="s">
        <v>184</v>
      </c>
      <c r="H1291">
        <v>53</v>
      </c>
      <c r="I1291" t="s">
        <v>482</v>
      </c>
      <c r="J1291" t="s">
        <v>480</v>
      </c>
      <c r="K1291" t="s">
        <v>481</v>
      </c>
      <c r="L1291">
        <v>460</v>
      </c>
      <c r="M1291" t="s">
        <v>185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25">
      <c r="A1292">
        <v>49</v>
      </c>
      <c r="B1292" t="s">
        <v>467</v>
      </c>
      <c r="C1292">
        <v>2019</v>
      </c>
      <c r="D1292">
        <v>11</v>
      </c>
      <c r="E1292" t="s">
        <v>199</v>
      </c>
      <c r="F1292">
        <v>10</v>
      </c>
      <c r="G1292" t="s">
        <v>193</v>
      </c>
      <c r="H1292">
        <v>6</v>
      </c>
      <c r="I1292" t="s">
        <v>468</v>
      </c>
      <c r="J1292" t="s">
        <v>469</v>
      </c>
      <c r="K1292" t="s">
        <v>470</v>
      </c>
      <c r="L1292">
        <v>207</v>
      </c>
      <c r="M1292" t="s">
        <v>195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25">
      <c r="A1293">
        <v>49</v>
      </c>
      <c r="B1293" t="s">
        <v>467</v>
      </c>
      <c r="C1293">
        <v>2019</v>
      </c>
      <c r="D1293">
        <v>11</v>
      </c>
      <c r="E1293" t="s">
        <v>199</v>
      </c>
      <c r="F1293">
        <v>3</v>
      </c>
      <c r="G1293" t="s">
        <v>179</v>
      </c>
      <c r="H1293">
        <v>55</v>
      </c>
      <c r="I1293" t="s">
        <v>474</v>
      </c>
      <c r="J1293" t="s">
        <v>472</v>
      </c>
      <c r="K1293" t="s">
        <v>473</v>
      </c>
      <c r="L1293">
        <v>300</v>
      </c>
      <c r="M1293" t="s">
        <v>180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25">
      <c r="A1294">
        <v>49</v>
      </c>
      <c r="B1294" t="s">
        <v>467</v>
      </c>
      <c r="C1294">
        <v>2019</v>
      </c>
      <c r="D1294">
        <v>11</v>
      </c>
      <c r="E1294" t="s">
        <v>199</v>
      </c>
      <c r="F1294">
        <v>5</v>
      </c>
      <c r="G1294" t="s">
        <v>184</v>
      </c>
      <c r="H1294">
        <v>700</v>
      </c>
      <c r="I1294" t="s">
        <v>494</v>
      </c>
      <c r="J1294" t="s">
        <v>485</v>
      </c>
      <c r="K1294" t="s">
        <v>486</v>
      </c>
      <c r="L1294">
        <v>460</v>
      </c>
      <c r="M1294" t="s">
        <v>185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25">
      <c r="A1295">
        <v>49</v>
      </c>
      <c r="B1295" t="s">
        <v>467</v>
      </c>
      <c r="C1295">
        <v>2019</v>
      </c>
      <c r="D1295">
        <v>11</v>
      </c>
      <c r="E1295" t="s">
        <v>199</v>
      </c>
      <c r="F1295">
        <v>5</v>
      </c>
      <c r="G1295" t="s">
        <v>184</v>
      </c>
      <c r="H1295">
        <v>943</v>
      </c>
      <c r="I1295" t="s">
        <v>511</v>
      </c>
      <c r="J1295" t="s">
        <v>512</v>
      </c>
      <c r="K1295" t="s">
        <v>513</v>
      </c>
      <c r="L1295">
        <v>4552</v>
      </c>
      <c r="M1295" t="s">
        <v>200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25">
      <c r="A1296">
        <v>49</v>
      </c>
      <c r="B1296" t="s">
        <v>467</v>
      </c>
      <c r="C1296">
        <v>2019</v>
      </c>
      <c r="D1296">
        <v>11</v>
      </c>
      <c r="E1296" t="s">
        <v>199</v>
      </c>
      <c r="F1296">
        <v>1</v>
      </c>
      <c r="G1296" t="s">
        <v>176</v>
      </c>
      <c r="H1296">
        <v>1</v>
      </c>
      <c r="I1296" t="s">
        <v>496</v>
      </c>
      <c r="J1296" t="s">
        <v>497</v>
      </c>
      <c r="K1296" t="s">
        <v>498</v>
      </c>
      <c r="L1296">
        <v>200</v>
      </c>
      <c r="M1296" t="s">
        <v>187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25">
      <c r="A1297">
        <v>49</v>
      </c>
      <c r="B1297" t="s">
        <v>467</v>
      </c>
      <c r="C1297">
        <v>2019</v>
      </c>
      <c r="D1297">
        <v>11</v>
      </c>
      <c r="E1297" t="s">
        <v>199</v>
      </c>
      <c r="F1297">
        <v>1</v>
      </c>
      <c r="G1297" t="s">
        <v>176</v>
      </c>
      <c r="H1297">
        <v>903</v>
      </c>
      <c r="I1297" t="s">
        <v>500</v>
      </c>
      <c r="J1297" t="s">
        <v>497</v>
      </c>
      <c r="K1297" t="s">
        <v>498</v>
      </c>
      <c r="L1297">
        <v>4512</v>
      </c>
      <c r="M1297" t="s">
        <v>177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25">
      <c r="A1298">
        <v>49</v>
      </c>
      <c r="B1298" t="s">
        <v>467</v>
      </c>
      <c r="C1298">
        <v>2019</v>
      </c>
      <c r="D1298">
        <v>11</v>
      </c>
      <c r="E1298" t="s">
        <v>199</v>
      </c>
      <c r="F1298">
        <v>6</v>
      </c>
      <c r="G1298" t="s">
        <v>181</v>
      </c>
      <c r="H1298">
        <v>616</v>
      </c>
      <c r="I1298" t="s">
        <v>493</v>
      </c>
      <c r="J1298" t="s">
        <v>488</v>
      </c>
      <c r="K1298" t="s">
        <v>489</v>
      </c>
      <c r="L1298">
        <v>4562</v>
      </c>
      <c r="M1298" t="s">
        <v>188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25">
      <c r="A1299">
        <v>49</v>
      </c>
      <c r="B1299" t="s">
        <v>467</v>
      </c>
      <c r="C1299">
        <v>2019</v>
      </c>
      <c r="D1299">
        <v>11</v>
      </c>
      <c r="E1299" t="s">
        <v>199</v>
      </c>
      <c r="F1299">
        <v>6</v>
      </c>
      <c r="G1299" t="s">
        <v>181</v>
      </c>
      <c r="H1299">
        <v>628</v>
      </c>
      <c r="I1299" t="s">
        <v>487</v>
      </c>
      <c r="J1299" t="s">
        <v>488</v>
      </c>
      <c r="K1299" t="s">
        <v>489</v>
      </c>
      <c r="L1299">
        <v>700</v>
      </c>
      <c r="M1299" t="s">
        <v>182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25">
      <c r="A1300">
        <v>49</v>
      </c>
      <c r="B1300" t="s">
        <v>467</v>
      </c>
      <c r="C1300">
        <v>2019</v>
      </c>
      <c r="D1300">
        <v>11</v>
      </c>
      <c r="E1300" t="s">
        <v>199</v>
      </c>
      <c r="F1300">
        <v>5</v>
      </c>
      <c r="G1300" t="s">
        <v>184</v>
      </c>
      <c r="H1300">
        <v>950</v>
      </c>
      <c r="I1300" t="s">
        <v>475</v>
      </c>
      <c r="J1300" t="s">
        <v>472</v>
      </c>
      <c r="K1300" t="s">
        <v>473</v>
      </c>
      <c r="L1300">
        <v>4552</v>
      </c>
      <c r="M1300" t="s">
        <v>200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25">
      <c r="A1301">
        <v>49</v>
      </c>
      <c r="B1301" t="s">
        <v>467</v>
      </c>
      <c r="C1301">
        <v>2019</v>
      </c>
      <c r="D1301">
        <v>11</v>
      </c>
      <c r="E1301" t="s">
        <v>199</v>
      </c>
      <c r="F1301">
        <v>10</v>
      </c>
      <c r="G1301" t="s">
        <v>193</v>
      </c>
      <c r="H1301">
        <v>628</v>
      </c>
      <c r="I1301" t="s">
        <v>487</v>
      </c>
      <c r="J1301" t="s">
        <v>488</v>
      </c>
      <c r="K1301" t="s">
        <v>489</v>
      </c>
      <c r="L1301">
        <v>207</v>
      </c>
      <c r="M1301" t="s">
        <v>195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25">
      <c r="A1302">
        <v>49</v>
      </c>
      <c r="B1302" t="s">
        <v>467</v>
      </c>
      <c r="C1302">
        <v>2019</v>
      </c>
      <c r="D1302">
        <v>11</v>
      </c>
      <c r="E1302" t="s">
        <v>199</v>
      </c>
      <c r="F1302">
        <v>5</v>
      </c>
      <c r="G1302" t="s">
        <v>184</v>
      </c>
      <c r="H1302">
        <v>13</v>
      </c>
      <c r="I1302" t="s">
        <v>479</v>
      </c>
      <c r="J1302" t="s">
        <v>480</v>
      </c>
      <c r="K1302" t="s">
        <v>481</v>
      </c>
      <c r="L1302">
        <v>460</v>
      </c>
      <c r="M1302" t="s">
        <v>185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25">
      <c r="A1303">
        <v>49</v>
      </c>
      <c r="B1303" t="s">
        <v>467</v>
      </c>
      <c r="C1303">
        <v>2019</v>
      </c>
      <c r="D1303">
        <v>11</v>
      </c>
      <c r="E1303" t="s">
        <v>199</v>
      </c>
      <c r="F1303">
        <v>1</v>
      </c>
      <c r="G1303" t="s">
        <v>176</v>
      </c>
      <c r="H1303">
        <v>6</v>
      </c>
      <c r="I1303" t="s">
        <v>468</v>
      </c>
      <c r="J1303" t="s">
        <v>469</v>
      </c>
      <c r="K1303" t="s">
        <v>470</v>
      </c>
      <c r="L1303">
        <v>200</v>
      </c>
      <c r="M1303" t="s">
        <v>187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25">
      <c r="A1304">
        <v>49</v>
      </c>
      <c r="B1304" t="s">
        <v>467</v>
      </c>
      <c r="C1304">
        <v>2019</v>
      </c>
      <c r="D1304">
        <v>11</v>
      </c>
      <c r="E1304" t="s">
        <v>199</v>
      </c>
      <c r="F1304">
        <v>3</v>
      </c>
      <c r="G1304" t="s">
        <v>179</v>
      </c>
      <c r="H1304">
        <v>117</v>
      </c>
      <c r="I1304" t="s">
        <v>524</v>
      </c>
      <c r="J1304" t="s">
        <v>508</v>
      </c>
      <c r="K1304" t="s">
        <v>509</v>
      </c>
      <c r="L1304">
        <v>300</v>
      </c>
      <c r="M1304" t="s">
        <v>180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25">
      <c r="A1305">
        <v>49</v>
      </c>
      <c r="B1305" t="s">
        <v>467</v>
      </c>
      <c r="C1305">
        <v>2019</v>
      </c>
      <c r="D1305">
        <v>11</v>
      </c>
      <c r="E1305" t="s">
        <v>199</v>
      </c>
      <c r="F1305">
        <v>1</v>
      </c>
      <c r="G1305" t="s">
        <v>176</v>
      </c>
      <c r="H1305">
        <v>5</v>
      </c>
      <c r="I1305" t="s">
        <v>471</v>
      </c>
      <c r="J1305" t="s">
        <v>472</v>
      </c>
      <c r="K1305" t="s">
        <v>473</v>
      </c>
      <c r="L1305">
        <v>200</v>
      </c>
      <c r="M1305" t="s">
        <v>187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25">
      <c r="A1306">
        <v>49</v>
      </c>
      <c r="B1306" t="s">
        <v>467</v>
      </c>
      <c r="C1306">
        <v>2019</v>
      </c>
      <c r="D1306">
        <v>11</v>
      </c>
      <c r="E1306" t="s">
        <v>199</v>
      </c>
      <c r="F1306">
        <v>5</v>
      </c>
      <c r="G1306" t="s">
        <v>184</v>
      </c>
      <c r="H1306">
        <v>705</v>
      </c>
      <c r="I1306" t="s">
        <v>484</v>
      </c>
      <c r="J1306" t="s">
        <v>485</v>
      </c>
      <c r="K1306" t="s">
        <v>486</v>
      </c>
      <c r="L1306">
        <v>460</v>
      </c>
      <c r="M1306" t="s">
        <v>185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25">
      <c r="A1307">
        <v>49</v>
      </c>
      <c r="B1307" t="s">
        <v>467</v>
      </c>
      <c r="C1307">
        <v>2019</v>
      </c>
      <c r="D1307">
        <v>11</v>
      </c>
      <c r="E1307" t="s">
        <v>199</v>
      </c>
      <c r="F1307">
        <v>3</v>
      </c>
      <c r="G1307" t="s">
        <v>179</v>
      </c>
      <c r="H1307">
        <v>710</v>
      </c>
      <c r="I1307" t="s">
        <v>495</v>
      </c>
      <c r="J1307" t="s">
        <v>485</v>
      </c>
      <c r="K1307" t="s">
        <v>486</v>
      </c>
      <c r="L1307">
        <v>4532</v>
      </c>
      <c r="M1307" t="s">
        <v>186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25">
      <c r="A1308">
        <v>49</v>
      </c>
      <c r="B1308" t="s">
        <v>467</v>
      </c>
      <c r="C1308">
        <v>2019</v>
      </c>
      <c r="D1308">
        <v>11</v>
      </c>
      <c r="E1308" t="s">
        <v>199</v>
      </c>
      <c r="F1308">
        <v>6</v>
      </c>
      <c r="G1308" t="s">
        <v>181</v>
      </c>
      <c r="H1308">
        <v>619</v>
      </c>
      <c r="I1308" t="s">
        <v>521</v>
      </c>
      <c r="J1308" t="s">
        <v>201</v>
      </c>
      <c r="K1308" t="s">
        <v>189</v>
      </c>
      <c r="L1308">
        <v>4562</v>
      </c>
      <c r="M1308" t="s">
        <v>188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25">
      <c r="A1309">
        <v>49</v>
      </c>
      <c r="B1309" t="s">
        <v>467</v>
      </c>
      <c r="C1309">
        <v>2019</v>
      </c>
      <c r="D1309">
        <v>11</v>
      </c>
      <c r="E1309" t="s">
        <v>199</v>
      </c>
      <c r="F1309">
        <v>6</v>
      </c>
      <c r="G1309" t="s">
        <v>181</v>
      </c>
      <c r="H1309">
        <v>630</v>
      </c>
      <c r="I1309" t="s">
        <v>502</v>
      </c>
      <c r="J1309" t="s">
        <v>201</v>
      </c>
      <c r="K1309" t="s">
        <v>189</v>
      </c>
      <c r="L1309">
        <v>700</v>
      </c>
      <c r="M1309" t="s">
        <v>182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25">
      <c r="A1310">
        <v>49</v>
      </c>
      <c r="B1310" t="s">
        <v>467</v>
      </c>
      <c r="C1310">
        <v>2019</v>
      </c>
      <c r="D1310">
        <v>11</v>
      </c>
      <c r="E1310" t="s">
        <v>199</v>
      </c>
      <c r="F1310">
        <v>3</v>
      </c>
      <c r="G1310" t="s">
        <v>179</v>
      </c>
      <c r="H1310">
        <v>700</v>
      </c>
      <c r="I1310" t="s">
        <v>494</v>
      </c>
      <c r="J1310" t="s">
        <v>485</v>
      </c>
      <c r="K1310" t="s">
        <v>486</v>
      </c>
      <c r="L1310">
        <v>300</v>
      </c>
      <c r="M1310" t="s">
        <v>180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25">
      <c r="A1311">
        <v>49</v>
      </c>
      <c r="B1311" t="s">
        <v>467</v>
      </c>
      <c r="C1311">
        <v>2019</v>
      </c>
      <c r="D1311">
        <v>11</v>
      </c>
      <c r="E1311" t="s">
        <v>199</v>
      </c>
      <c r="F1311">
        <v>3</v>
      </c>
      <c r="G1311" t="s">
        <v>179</v>
      </c>
      <c r="H1311">
        <v>443</v>
      </c>
      <c r="I1311" t="s">
        <v>541</v>
      </c>
      <c r="J1311">
        <v>2121</v>
      </c>
      <c r="K1311" t="s">
        <v>189</v>
      </c>
      <c r="L1311">
        <v>1670</v>
      </c>
      <c r="M1311" t="s">
        <v>538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25">
      <c r="A1312">
        <v>49</v>
      </c>
      <c r="B1312" t="s">
        <v>467</v>
      </c>
      <c r="C1312">
        <v>2019</v>
      </c>
      <c r="D1312">
        <v>11</v>
      </c>
      <c r="E1312" t="s">
        <v>199</v>
      </c>
      <c r="F1312">
        <v>3</v>
      </c>
      <c r="G1312" t="s">
        <v>179</v>
      </c>
      <c r="H1312">
        <v>439</v>
      </c>
      <c r="I1312" t="s">
        <v>534</v>
      </c>
      <c r="J1312" t="s">
        <v>535</v>
      </c>
      <c r="K1312" t="s">
        <v>189</v>
      </c>
      <c r="L1312">
        <v>300</v>
      </c>
      <c r="M1312" t="s">
        <v>180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25">
      <c r="A1313">
        <v>49</v>
      </c>
      <c r="B1313" t="s">
        <v>467</v>
      </c>
      <c r="C1313">
        <v>2019</v>
      </c>
      <c r="D1313">
        <v>11</v>
      </c>
      <c r="E1313" t="s">
        <v>199</v>
      </c>
      <c r="F1313">
        <v>3</v>
      </c>
      <c r="G1313" t="s">
        <v>179</v>
      </c>
      <c r="H1313">
        <v>432</v>
      </c>
      <c r="I1313" t="s">
        <v>554</v>
      </c>
      <c r="J1313" t="s">
        <v>555</v>
      </c>
      <c r="K1313" t="s">
        <v>189</v>
      </c>
      <c r="L1313">
        <v>1674</v>
      </c>
      <c r="M1313" t="s">
        <v>556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25">
      <c r="A1314">
        <v>49</v>
      </c>
      <c r="B1314" t="s">
        <v>467</v>
      </c>
      <c r="C1314">
        <v>2019</v>
      </c>
      <c r="D1314">
        <v>11</v>
      </c>
      <c r="E1314" t="s">
        <v>199</v>
      </c>
      <c r="F1314">
        <v>3</v>
      </c>
      <c r="G1314" t="s">
        <v>179</v>
      </c>
      <c r="H1314">
        <v>430</v>
      </c>
      <c r="I1314" t="s">
        <v>539</v>
      </c>
      <c r="J1314" t="s">
        <v>540</v>
      </c>
      <c r="K1314" t="s">
        <v>189</v>
      </c>
      <c r="L1314">
        <v>300</v>
      </c>
      <c r="M1314" t="s">
        <v>180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25">
      <c r="A1315">
        <v>49</v>
      </c>
      <c r="B1315" t="s">
        <v>467</v>
      </c>
      <c r="C1315">
        <v>2019</v>
      </c>
      <c r="D1315">
        <v>11</v>
      </c>
      <c r="E1315" t="s">
        <v>199</v>
      </c>
      <c r="F1315">
        <v>5</v>
      </c>
      <c r="G1315" t="s">
        <v>184</v>
      </c>
      <c r="H1315">
        <v>410</v>
      </c>
      <c r="I1315" t="s">
        <v>560</v>
      </c>
      <c r="J1315">
        <v>3321</v>
      </c>
      <c r="K1315" t="s">
        <v>189</v>
      </c>
      <c r="L1315">
        <v>1670</v>
      </c>
      <c r="M1315" t="s">
        <v>538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25">
      <c r="A1316">
        <v>49</v>
      </c>
      <c r="B1316" t="s">
        <v>467</v>
      </c>
      <c r="C1316">
        <v>2019</v>
      </c>
      <c r="D1316">
        <v>11</v>
      </c>
      <c r="E1316" t="s">
        <v>199</v>
      </c>
      <c r="F1316">
        <v>5</v>
      </c>
      <c r="G1316" t="s">
        <v>184</v>
      </c>
      <c r="H1316">
        <v>415</v>
      </c>
      <c r="I1316" t="s">
        <v>548</v>
      </c>
      <c r="J1316" t="s">
        <v>549</v>
      </c>
      <c r="K1316" t="s">
        <v>189</v>
      </c>
      <c r="L1316">
        <v>1670</v>
      </c>
      <c r="M1316" t="s">
        <v>538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25">
      <c r="A1317">
        <v>49</v>
      </c>
      <c r="B1317" t="s">
        <v>467</v>
      </c>
      <c r="C1317">
        <v>2019</v>
      </c>
      <c r="D1317">
        <v>11</v>
      </c>
      <c r="E1317" t="s">
        <v>199</v>
      </c>
      <c r="F1317">
        <v>3</v>
      </c>
      <c r="G1317" t="s">
        <v>179</v>
      </c>
      <c r="H1317">
        <v>441</v>
      </c>
      <c r="I1317" t="s">
        <v>573</v>
      </c>
      <c r="J1317" t="s">
        <v>574</v>
      </c>
      <c r="K1317" t="s">
        <v>189</v>
      </c>
      <c r="L1317">
        <v>300</v>
      </c>
      <c r="M1317" t="s">
        <v>180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25">
      <c r="A1318">
        <v>49</v>
      </c>
      <c r="B1318" t="s">
        <v>467</v>
      </c>
      <c r="C1318">
        <v>2019</v>
      </c>
      <c r="D1318">
        <v>11</v>
      </c>
      <c r="E1318" t="s">
        <v>199</v>
      </c>
      <c r="F1318">
        <v>3</v>
      </c>
      <c r="G1318" t="s">
        <v>179</v>
      </c>
      <c r="H1318">
        <v>425</v>
      </c>
      <c r="I1318" t="s">
        <v>526</v>
      </c>
      <c r="J1318" t="s">
        <v>527</v>
      </c>
      <c r="K1318" t="s">
        <v>189</v>
      </c>
      <c r="L1318">
        <v>1675</v>
      </c>
      <c r="M1318" t="s">
        <v>528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25">
      <c r="A1319">
        <v>49</v>
      </c>
      <c r="B1319" t="s">
        <v>467</v>
      </c>
      <c r="C1319">
        <v>2019</v>
      </c>
      <c r="D1319">
        <v>11</v>
      </c>
      <c r="E1319" t="s">
        <v>199</v>
      </c>
      <c r="F1319">
        <v>3</v>
      </c>
      <c r="G1319" t="s">
        <v>179</v>
      </c>
      <c r="H1319">
        <v>428</v>
      </c>
      <c r="I1319" t="s">
        <v>576</v>
      </c>
      <c r="J1319" t="s">
        <v>577</v>
      </c>
      <c r="K1319" t="s">
        <v>189</v>
      </c>
      <c r="L1319">
        <v>1675</v>
      </c>
      <c r="M1319" t="s">
        <v>528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25">
      <c r="A1320">
        <v>49</v>
      </c>
      <c r="B1320" t="s">
        <v>467</v>
      </c>
      <c r="C1320">
        <v>2019</v>
      </c>
      <c r="D1320">
        <v>11</v>
      </c>
      <c r="E1320" t="s">
        <v>199</v>
      </c>
      <c r="F1320">
        <v>3</v>
      </c>
      <c r="G1320" t="s">
        <v>179</v>
      </c>
      <c r="H1320">
        <v>418</v>
      </c>
      <c r="I1320" t="s">
        <v>575</v>
      </c>
      <c r="J1320">
        <v>2321</v>
      </c>
      <c r="K1320" t="s">
        <v>189</v>
      </c>
      <c r="L1320">
        <v>1671</v>
      </c>
      <c r="M1320" t="s">
        <v>531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25">
      <c r="A1321">
        <v>49</v>
      </c>
      <c r="B1321" t="s">
        <v>467</v>
      </c>
      <c r="C1321">
        <v>2019</v>
      </c>
      <c r="D1321">
        <v>11</v>
      </c>
      <c r="E1321" t="s">
        <v>199</v>
      </c>
      <c r="F1321">
        <v>3</v>
      </c>
      <c r="G1321" t="s">
        <v>179</v>
      </c>
      <c r="H1321">
        <v>407</v>
      </c>
      <c r="I1321" t="s">
        <v>543</v>
      </c>
      <c r="J1321" t="s">
        <v>544</v>
      </c>
      <c r="K1321" t="s">
        <v>189</v>
      </c>
      <c r="L1321">
        <v>1670</v>
      </c>
      <c r="M1321" t="s">
        <v>538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25">
      <c r="A1322">
        <v>49</v>
      </c>
      <c r="B1322" t="s">
        <v>467</v>
      </c>
      <c r="C1322">
        <v>2019</v>
      </c>
      <c r="D1322">
        <v>11</v>
      </c>
      <c r="E1322" t="s">
        <v>199</v>
      </c>
      <c r="F1322">
        <v>5</v>
      </c>
      <c r="G1322" t="s">
        <v>184</v>
      </c>
      <c r="H1322">
        <v>407</v>
      </c>
      <c r="I1322" t="s">
        <v>543</v>
      </c>
      <c r="J1322" t="s">
        <v>544</v>
      </c>
      <c r="K1322" t="s">
        <v>189</v>
      </c>
      <c r="L1322">
        <v>1670</v>
      </c>
      <c r="M1322" t="s">
        <v>538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25">
      <c r="A1323">
        <v>49</v>
      </c>
      <c r="B1323" t="s">
        <v>467</v>
      </c>
      <c r="C1323">
        <v>2019</v>
      </c>
      <c r="D1323">
        <v>11</v>
      </c>
      <c r="E1323" t="s">
        <v>199</v>
      </c>
      <c r="F1323">
        <v>5</v>
      </c>
      <c r="G1323" t="s">
        <v>184</v>
      </c>
      <c r="H1323">
        <v>443</v>
      </c>
      <c r="I1323" t="s">
        <v>541</v>
      </c>
      <c r="J1323">
        <v>2121</v>
      </c>
      <c r="K1323" t="s">
        <v>189</v>
      </c>
      <c r="L1323">
        <v>1670</v>
      </c>
      <c r="M1323" t="s">
        <v>538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25">
      <c r="A1324">
        <v>49</v>
      </c>
      <c r="B1324" t="s">
        <v>467</v>
      </c>
      <c r="C1324">
        <v>2019</v>
      </c>
      <c r="D1324">
        <v>11</v>
      </c>
      <c r="E1324" t="s">
        <v>199</v>
      </c>
      <c r="F1324">
        <v>10</v>
      </c>
      <c r="G1324" t="s">
        <v>193</v>
      </c>
      <c r="H1324">
        <v>402</v>
      </c>
      <c r="I1324" t="s">
        <v>533</v>
      </c>
      <c r="J1324">
        <v>1301</v>
      </c>
      <c r="K1324" t="s">
        <v>189</v>
      </c>
      <c r="L1324">
        <v>207</v>
      </c>
      <c r="M1324" t="s">
        <v>195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25">
      <c r="A1325">
        <v>49</v>
      </c>
      <c r="B1325" t="s">
        <v>467</v>
      </c>
      <c r="C1325">
        <v>2019</v>
      </c>
      <c r="D1325">
        <v>11</v>
      </c>
      <c r="E1325" t="s">
        <v>199</v>
      </c>
      <c r="F1325">
        <v>3</v>
      </c>
      <c r="G1325" t="s">
        <v>179</v>
      </c>
      <c r="H1325">
        <v>422</v>
      </c>
      <c r="I1325" t="s">
        <v>547</v>
      </c>
      <c r="J1325">
        <v>2421</v>
      </c>
      <c r="K1325" t="s">
        <v>189</v>
      </c>
      <c r="L1325">
        <v>1671</v>
      </c>
      <c r="M1325" t="s">
        <v>531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25">
      <c r="A1326">
        <v>49</v>
      </c>
      <c r="B1326" t="s">
        <v>467</v>
      </c>
      <c r="C1326">
        <v>2019</v>
      </c>
      <c r="D1326">
        <v>11</v>
      </c>
      <c r="E1326" t="s">
        <v>199</v>
      </c>
      <c r="F1326">
        <v>5</v>
      </c>
      <c r="G1326" t="s">
        <v>184</v>
      </c>
      <c r="H1326">
        <v>422</v>
      </c>
      <c r="I1326" t="s">
        <v>547</v>
      </c>
      <c r="J1326">
        <v>2421</v>
      </c>
      <c r="K1326" t="s">
        <v>189</v>
      </c>
      <c r="L1326">
        <v>1671</v>
      </c>
      <c r="M1326" t="s">
        <v>531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25">
      <c r="A1327">
        <v>49</v>
      </c>
      <c r="B1327" t="s">
        <v>467</v>
      </c>
      <c r="C1327">
        <v>2019</v>
      </c>
      <c r="D1327">
        <v>11</v>
      </c>
      <c r="E1327" t="s">
        <v>199</v>
      </c>
      <c r="F1327">
        <v>3</v>
      </c>
      <c r="G1327" t="s">
        <v>179</v>
      </c>
      <c r="H1327">
        <v>440</v>
      </c>
      <c r="I1327" t="s">
        <v>569</v>
      </c>
      <c r="J1327" t="s">
        <v>570</v>
      </c>
      <c r="K1327" t="s">
        <v>189</v>
      </c>
      <c r="L1327">
        <v>1672</v>
      </c>
      <c r="M1327" t="s">
        <v>571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25">
      <c r="A1328">
        <v>49</v>
      </c>
      <c r="B1328" t="s">
        <v>467</v>
      </c>
      <c r="C1328">
        <v>2019</v>
      </c>
      <c r="D1328">
        <v>11</v>
      </c>
      <c r="E1328" t="s">
        <v>199</v>
      </c>
      <c r="F1328">
        <v>5</v>
      </c>
      <c r="G1328" t="s">
        <v>184</v>
      </c>
      <c r="H1328">
        <v>414</v>
      </c>
      <c r="I1328" t="s">
        <v>552</v>
      </c>
      <c r="J1328">
        <v>3421</v>
      </c>
      <c r="K1328" t="s">
        <v>189</v>
      </c>
      <c r="L1328">
        <v>1670</v>
      </c>
      <c r="M1328" t="s">
        <v>538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25">
      <c r="A1329">
        <v>49</v>
      </c>
      <c r="B1329" t="s">
        <v>467</v>
      </c>
      <c r="C1329">
        <v>2019</v>
      </c>
      <c r="D1329">
        <v>11</v>
      </c>
      <c r="E1329" t="s">
        <v>199</v>
      </c>
      <c r="F1329">
        <v>3</v>
      </c>
      <c r="G1329" t="s">
        <v>179</v>
      </c>
      <c r="H1329">
        <v>420</v>
      </c>
      <c r="I1329" t="s">
        <v>545</v>
      </c>
      <c r="J1329">
        <v>2331</v>
      </c>
      <c r="K1329" t="s">
        <v>189</v>
      </c>
      <c r="L1329">
        <v>300</v>
      </c>
      <c r="M1329" t="s">
        <v>180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25">
      <c r="A1330">
        <v>49</v>
      </c>
      <c r="B1330" t="s">
        <v>467</v>
      </c>
      <c r="C1330">
        <v>2019</v>
      </c>
      <c r="D1330">
        <v>11</v>
      </c>
      <c r="E1330" t="s">
        <v>199</v>
      </c>
      <c r="F1330">
        <v>3</v>
      </c>
      <c r="G1330" t="s">
        <v>179</v>
      </c>
      <c r="H1330">
        <v>423</v>
      </c>
      <c r="I1330" t="s">
        <v>529</v>
      </c>
      <c r="J1330" t="s">
        <v>530</v>
      </c>
      <c r="K1330" t="s">
        <v>189</v>
      </c>
      <c r="L1330">
        <v>1671</v>
      </c>
      <c r="M1330" t="s">
        <v>531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25">
      <c r="A1331">
        <v>49</v>
      </c>
      <c r="B1331" t="s">
        <v>467</v>
      </c>
      <c r="C1331">
        <v>2019</v>
      </c>
      <c r="D1331">
        <v>11</v>
      </c>
      <c r="E1331" t="s">
        <v>199</v>
      </c>
      <c r="F1331">
        <v>5</v>
      </c>
      <c r="G1331" t="s">
        <v>184</v>
      </c>
      <c r="H1331">
        <v>423</v>
      </c>
      <c r="I1331" t="s">
        <v>529</v>
      </c>
      <c r="J1331" t="s">
        <v>530</v>
      </c>
      <c r="K1331" t="s">
        <v>189</v>
      </c>
      <c r="L1331">
        <v>1671</v>
      </c>
      <c r="M1331" t="s">
        <v>531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25">
      <c r="A1332">
        <v>49</v>
      </c>
      <c r="B1332" t="s">
        <v>467</v>
      </c>
      <c r="C1332">
        <v>2019</v>
      </c>
      <c r="D1332">
        <v>11</v>
      </c>
      <c r="E1332" t="s">
        <v>199</v>
      </c>
      <c r="F1332">
        <v>1</v>
      </c>
      <c r="G1332" t="s">
        <v>176</v>
      </c>
      <c r="H1332">
        <v>400</v>
      </c>
      <c r="I1332" t="s">
        <v>557</v>
      </c>
      <c r="J1332">
        <v>1247</v>
      </c>
      <c r="K1332" t="s">
        <v>189</v>
      </c>
      <c r="L1332">
        <v>207</v>
      </c>
      <c r="M1332" t="s">
        <v>195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25">
      <c r="A1333">
        <v>49</v>
      </c>
      <c r="B1333" t="s">
        <v>467</v>
      </c>
      <c r="C1333">
        <v>2019</v>
      </c>
      <c r="D1333">
        <v>11</v>
      </c>
      <c r="E1333" t="s">
        <v>199</v>
      </c>
      <c r="F1333">
        <v>3</v>
      </c>
      <c r="G1333" t="s">
        <v>179</v>
      </c>
      <c r="H1333">
        <v>411</v>
      </c>
      <c r="I1333" t="s">
        <v>536</v>
      </c>
      <c r="J1333" t="s">
        <v>537</v>
      </c>
      <c r="K1333" t="s">
        <v>189</v>
      </c>
      <c r="L1333">
        <v>1670</v>
      </c>
      <c r="M1333" t="s">
        <v>538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25">
      <c r="A1334">
        <v>49</v>
      </c>
      <c r="B1334" t="s">
        <v>467</v>
      </c>
      <c r="C1334">
        <v>2019</v>
      </c>
      <c r="D1334">
        <v>11</v>
      </c>
      <c r="E1334" t="s">
        <v>199</v>
      </c>
      <c r="F1334">
        <v>5</v>
      </c>
      <c r="G1334" t="s">
        <v>184</v>
      </c>
      <c r="H1334">
        <v>411</v>
      </c>
      <c r="I1334" t="s">
        <v>536</v>
      </c>
      <c r="J1334" t="s">
        <v>537</v>
      </c>
      <c r="K1334" t="s">
        <v>189</v>
      </c>
      <c r="L1334">
        <v>1670</v>
      </c>
      <c r="M1334" t="s">
        <v>538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25">
      <c r="A1335">
        <v>49</v>
      </c>
      <c r="B1335" t="s">
        <v>467</v>
      </c>
      <c r="C1335">
        <v>2019</v>
      </c>
      <c r="D1335">
        <v>11</v>
      </c>
      <c r="E1335" t="s">
        <v>199</v>
      </c>
      <c r="F1335">
        <v>3</v>
      </c>
      <c r="G1335" t="s">
        <v>179</v>
      </c>
      <c r="H1335">
        <v>400</v>
      </c>
      <c r="I1335" t="s">
        <v>557</v>
      </c>
      <c r="J1335">
        <v>0</v>
      </c>
      <c r="K1335" t="s">
        <v>189</v>
      </c>
      <c r="L1335">
        <v>0</v>
      </c>
      <c r="M1335" t="s">
        <v>189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25">
      <c r="A1336">
        <v>49</v>
      </c>
      <c r="B1336" t="s">
        <v>467</v>
      </c>
      <c r="C1336">
        <v>2019</v>
      </c>
      <c r="D1336">
        <v>11</v>
      </c>
      <c r="E1336" t="s">
        <v>199</v>
      </c>
      <c r="F1336">
        <v>10</v>
      </c>
      <c r="G1336" t="s">
        <v>193</v>
      </c>
      <c r="H1336">
        <v>404</v>
      </c>
      <c r="I1336" t="s">
        <v>553</v>
      </c>
      <c r="J1336">
        <v>0</v>
      </c>
      <c r="K1336" t="s">
        <v>189</v>
      </c>
      <c r="L1336">
        <v>0</v>
      </c>
      <c r="M1336" t="s">
        <v>189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25">
      <c r="A1337">
        <v>49</v>
      </c>
      <c r="B1337" t="s">
        <v>467</v>
      </c>
      <c r="C1337">
        <v>2019</v>
      </c>
      <c r="D1337">
        <v>11</v>
      </c>
      <c r="E1337" t="s">
        <v>199</v>
      </c>
      <c r="F1337">
        <v>1</v>
      </c>
      <c r="G1337" t="s">
        <v>176</v>
      </c>
      <c r="H1337">
        <v>401</v>
      </c>
      <c r="I1337" t="s">
        <v>572</v>
      </c>
      <c r="J1337">
        <v>1012</v>
      </c>
      <c r="K1337" t="s">
        <v>189</v>
      </c>
      <c r="L1337">
        <v>200</v>
      </c>
      <c r="M1337" t="s">
        <v>187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25">
      <c r="A1338">
        <v>49</v>
      </c>
      <c r="B1338" t="s">
        <v>467</v>
      </c>
      <c r="C1338">
        <v>2019</v>
      </c>
      <c r="D1338">
        <v>11</v>
      </c>
      <c r="E1338" t="s">
        <v>199</v>
      </c>
      <c r="F1338">
        <v>3</v>
      </c>
      <c r="G1338" t="s">
        <v>179</v>
      </c>
      <c r="H1338">
        <v>412</v>
      </c>
      <c r="I1338" t="s">
        <v>580</v>
      </c>
      <c r="J1338">
        <v>3331</v>
      </c>
      <c r="K1338" t="s">
        <v>189</v>
      </c>
      <c r="L1338">
        <v>300</v>
      </c>
      <c r="M1338" t="s">
        <v>180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25">
      <c r="A1339">
        <v>49</v>
      </c>
      <c r="B1339" t="s">
        <v>467</v>
      </c>
      <c r="C1339">
        <v>2019</v>
      </c>
      <c r="D1339">
        <v>11</v>
      </c>
      <c r="E1339" t="s">
        <v>199</v>
      </c>
      <c r="F1339">
        <v>3</v>
      </c>
      <c r="G1339" t="s">
        <v>179</v>
      </c>
      <c r="H1339">
        <v>414</v>
      </c>
      <c r="I1339" t="s">
        <v>552</v>
      </c>
      <c r="J1339">
        <v>3421</v>
      </c>
      <c r="K1339" t="s">
        <v>189</v>
      </c>
      <c r="L1339">
        <v>1670</v>
      </c>
      <c r="M1339" t="s">
        <v>538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25">
      <c r="A1340">
        <v>49</v>
      </c>
      <c r="B1340" t="s">
        <v>467</v>
      </c>
      <c r="C1340">
        <v>2019</v>
      </c>
      <c r="D1340">
        <v>11</v>
      </c>
      <c r="E1340" t="s">
        <v>199</v>
      </c>
      <c r="F1340">
        <v>5</v>
      </c>
      <c r="G1340" t="s">
        <v>184</v>
      </c>
      <c r="H1340">
        <v>405</v>
      </c>
      <c r="I1340" t="s">
        <v>551</v>
      </c>
      <c r="J1340">
        <v>2237</v>
      </c>
      <c r="K1340" t="s">
        <v>189</v>
      </c>
      <c r="L1340">
        <v>400</v>
      </c>
      <c r="M1340" t="s">
        <v>184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25">
      <c r="A1341">
        <v>49</v>
      </c>
      <c r="B1341" t="s">
        <v>467</v>
      </c>
      <c r="C1341">
        <v>2019</v>
      </c>
      <c r="D1341">
        <v>11</v>
      </c>
      <c r="E1341" t="s">
        <v>199</v>
      </c>
      <c r="F1341">
        <v>3</v>
      </c>
      <c r="G1341" t="s">
        <v>179</v>
      </c>
      <c r="H1341">
        <v>417</v>
      </c>
      <c r="I1341" t="s">
        <v>546</v>
      </c>
      <c r="J1341">
        <v>2367</v>
      </c>
      <c r="K1341" t="s">
        <v>189</v>
      </c>
      <c r="L1341">
        <v>300</v>
      </c>
      <c r="M1341" t="s">
        <v>180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25">
      <c r="A1342">
        <v>49</v>
      </c>
      <c r="B1342" t="s">
        <v>467</v>
      </c>
      <c r="C1342">
        <v>2019</v>
      </c>
      <c r="D1342">
        <v>11</v>
      </c>
      <c r="E1342" t="s">
        <v>199</v>
      </c>
      <c r="F1342">
        <v>5</v>
      </c>
      <c r="G1342" t="s">
        <v>184</v>
      </c>
      <c r="H1342">
        <v>417</v>
      </c>
      <c r="I1342" t="s">
        <v>546</v>
      </c>
      <c r="J1342">
        <v>2367</v>
      </c>
      <c r="K1342" t="s">
        <v>189</v>
      </c>
      <c r="L1342">
        <v>400</v>
      </c>
      <c r="M1342" t="s">
        <v>184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25">
      <c r="A1343">
        <v>49</v>
      </c>
      <c r="B1343" t="s">
        <v>467</v>
      </c>
      <c r="C1343">
        <v>2019</v>
      </c>
      <c r="D1343">
        <v>11</v>
      </c>
      <c r="E1343" t="s">
        <v>199</v>
      </c>
      <c r="F1343">
        <v>1</v>
      </c>
      <c r="G1343" t="s">
        <v>176</v>
      </c>
      <c r="H1343">
        <v>403</v>
      </c>
      <c r="I1343" t="s">
        <v>559</v>
      </c>
      <c r="J1343">
        <v>1101</v>
      </c>
      <c r="K1343" t="s">
        <v>189</v>
      </c>
      <c r="L1343">
        <v>200</v>
      </c>
      <c r="M1343" t="s">
        <v>187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25">
      <c r="A1344">
        <v>49</v>
      </c>
      <c r="B1344" t="s">
        <v>467</v>
      </c>
      <c r="C1344">
        <v>2019</v>
      </c>
      <c r="D1344">
        <v>11</v>
      </c>
      <c r="E1344" t="s">
        <v>199</v>
      </c>
      <c r="F1344">
        <v>3</v>
      </c>
      <c r="G1344" t="s">
        <v>179</v>
      </c>
      <c r="H1344">
        <v>415</v>
      </c>
      <c r="I1344" t="s">
        <v>548</v>
      </c>
      <c r="J1344" t="s">
        <v>549</v>
      </c>
      <c r="K1344" t="s">
        <v>189</v>
      </c>
      <c r="L1344">
        <v>1670</v>
      </c>
      <c r="M1344" t="s">
        <v>538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25">
      <c r="A1345">
        <v>49</v>
      </c>
      <c r="B1345" t="s">
        <v>467</v>
      </c>
      <c r="C1345">
        <v>2019</v>
      </c>
      <c r="D1345">
        <v>11</v>
      </c>
      <c r="E1345" t="s">
        <v>199</v>
      </c>
      <c r="F1345">
        <v>3</v>
      </c>
      <c r="G1345" t="s">
        <v>179</v>
      </c>
      <c r="H1345">
        <v>419</v>
      </c>
      <c r="I1345" t="s">
        <v>566</v>
      </c>
      <c r="J1345" t="s">
        <v>567</v>
      </c>
      <c r="K1345" t="s">
        <v>189</v>
      </c>
      <c r="L1345">
        <v>1671</v>
      </c>
      <c r="M1345" t="s">
        <v>531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25">
      <c r="A1346">
        <v>49</v>
      </c>
      <c r="B1346" t="s">
        <v>467</v>
      </c>
      <c r="C1346">
        <v>2019</v>
      </c>
      <c r="D1346">
        <v>11</v>
      </c>
      <c r="E1346" t="s">
        <v>199</v>
      </c>
      <c r="F1346">
        <v>3</v>
      </c>
      <c r="G1346" t="s">
        <v>179</v>
      </c>
      <c r="H1346">
        <v>410</v>
      </c>
      <c r="I1346" t="s">
        <v>560</v>
      </c>
      <c r="J1346">
        <v>3321</v>
      </c>
      <c r="K1346" t="s">
        <v>189</v>
      </c>
      <c r="L1346">
        <v>1670</v>
      </c>
      <c r="M1346" t="s">
        <v>538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25">
      <c r="A1347">
        <v>49</v>
      </c>
      <c r="B1347" t="s">
        <v>467</v>
      </c>
      <c r="C1347">
        <v>2019</v>
      </c>
      <c r="D1347">
        <v>11</v>
      </c>
      <c r="E1347" t="s">
        <v>199</v>
      </c>
      <c r="F1347">
        <v>5</v>
      </c>
      <c r="G1347" t="s">
        <v>184</v>
      </c>
      <c r="H1347">
        <v>409</v>
      </c>
      <c r="I1347" t="s">
        <v>564</v>
      </c>
      <c r="J1347">
        <v>3367</v>
      </c>
      <c r="K1347" t="s">
        <v>189</v>
      </c>
      <c r="L1347">
        <v>400</v>
      </c>
      <c r="M1347" t="s">
        <v>184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25">
      <c r="A1348">
        <v>49</v>
      </c>
      <c r="B1348" t="s">
        <v>467</v>
      </c>
      <c r="C1348">
        <v>2019</v>
      </c>
      <c r="D1348">
        <v>11</v>
      </c>
      <c r="E1348" t="s">
        <v>199</v>
      </c>
      <c r="F1348">
        <v>3</v>
      </c>
      <c r="G1348" t="s">
        <v>179</v>
      </c>
      <c r="H1348">
        <v>444</v>
      </c>
      <c r="I1348" t="s">
        <v>542</v>
      </c>
      <c r="J1348">
        <v>2131</v>
      </c>
      <c r="K1348" t="s">
        <v>189</v>
      </c>
      <c r="L1348">
        <v>300</v>
      </c>
      <c r="M1348" t="s">
        <v>180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25">
      <c r="A1349">
        <v>49</v>
      </c>
      <c r="B1349" t="s">
        <v>467</v>
      </c>
      <c r="C1349">
        <v>2019</v>
      </c>
      <c r="D1349">
        <v>11</v>
      </c>
      <c r="E1349" t="s">
        <v>199</v>
      </c>
      <c r="F1349">
        <v>3</v>
      </c>
      <c r="G1349" t="s">
        <v>179</v>
      </c>
      <c r="H1349">
        <v>442</v>
      </c>
      <c r="I1349" t="s">
        <v>578</v>
      </c>
      <c r="J1349" t="s">
        <v>579</v>
      </c>
      <c r="K1349" t="s">
        <v>189</v>
      </c>
      <c r="L1349">
        <v>1672</v>
      </c>
      <c r="M1349" t="s">
        <v>571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25">
      <c r="A1350">
        <v>49</v>
      </c>
      <c r="B1350" t="s">
        <v>467</v>
      </c>
      <c r="C1350">
        <v>2019</v>
      </c>
      <c r="D1350">
        <v>11</v>
      </c>
      <c r="E1350" t="s">
        <v>199</v>
      </c>
      <c r="F1350">
        <v>3</v>
      </c>
      <c r="G1350" t="s">
        <v>179</v>
      </c>
      <c r="H1350">
        <v>446</v>
      </c>
      <c r="I1350" t="s">
        <v>568</v>
      </c>
      <c r="J1350">
        <v>8011</v>
      </c>
      <c r="K1350" t="s">
        <v>189</v>
      </c>
      <c r="L1350">
        <v>300</v>
      </c>
      <c r="M1350" t="s">
        <v>180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25">
      <c r="A1351">
        <v>49</v>
      </c>
      <c r="B1351" t="s">
        <v>467</v>
      </c>
      <c r="C1351">
        <v>2019</v>
      </c>
      <c r="D1351">
        <v>11</v>
      </c>
      <c r="E1351" t="s">
        <v>199</v>
      </c>
      <c r="F1351">
        <v>3</v>
      </c>
      <c r="G1351" t="s">
        <v>179</v>
      </c>
      <c r="H1351">
        <v>413</v>
      </c>
      <c r="I1351" t="s">
        <v>558</v>
      </c>
      <c r="J1351">
        <v>3496</v>
      </c>
      <c r="K1351" t="s">
        <v>189</v>
      </c>
      <c r="L1351">
        <v>300</v>
      </c>
      <c r="M1351" t="s">
        <v>180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25">
      <c r="A1352">
        <v>49</v>
      </c>
      <c r="B1352" t="s">
        <v>467</v>
      </c>
      <c r="C1352">
        <v>2019</v>
      </c>
      <c r="D1352">
        <v>11</v>
      </c>
      <c r="E1352" t="s">
        <v>199</v>
      </c>
      <c r="F1352">
        <v>5</v>
      </c>
      <c r="G1352" t="s">
        <v>184</v>
      </c>
      <c r="H1352">
        <v>418</v>
      </c>
      <c r="I1352" t="s">
        <v>575</v>
      </c>
      <c r="J1352">
        <v>2321</v>
      </c>
      <c r="K1352" t="s">
        <v>189</v>
      </c>
      <c r="L1352">
        <v>1671</v>
      </c>
      <c r="M1352" t="s">
        <v>531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25">
      <c r="A1353">
        <v>49</v>
      </c>
      <c r="B1353" t="s">
        <v>467</v>
      </c>
      <c r="C1353">
        <v>2019</v>
      </c>
      <c r="D1353">
        <v>11</v>
      </c>
      <c r="E1353" t="s">
        <v>199</v>
      </c>
      <c r="F1353">
        <v>3</v>
      </c>
      <c r="G1353" t="s">
        <v>179</v>
      </c>
      <c r="H1353">
        <v>405</v>
      </c>
      <c r="I1353" t="s">
        <v>551</v>
      </c>
      <c r="J1353">
        <v>2237</v>
      </c>
      <c r="K1353" t="s">
        <v>189</v>
      </c>
      <c r="L1353">
        <v>300</v>
      </c>
      <c r="M1353" t="s">
        <v>180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25">
      <c r="A1354">
        <v>49</v>
      </c>
      <c r="B1354" t="s">
        <v>467</v>
      </c>
      <c r="C1354">
        <v>2019</v>
      </c>
      <c r="D1354">
        <v>11</v>
      </c>
      <c r="E1354" t="s">
        <v>199</v>
      </c>
      <c r="F1354">
        <v>5</v>
      </c>
      <c r="G1354" t="s">
        <v>184</v>
      </c>
      <c r="H1354">
        <v>404</v>
      </c>
      <c r="I1354" t="s">
        <v>553</v>
      </c>
      <c r="J1354">
        <v>2107</v>
      </c>
      <c r="K1354" t="s">
        <v>189</v>
      </c>
      <c r="L1354">
        <v>400</v>
      </c>
      <c r="M1354" t="s">
        <v>184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25">
      <c r="A1355">
        <v>49</v>
      </c>
      <c r="B1355" t="s">
        <v>467</v>
      </c>
      <c r="C1355">
        <v>2019</v>
      </c>
      <c r="D1355">
        <v>11</v>
      </c>
      <c r="E1355" t="s">
        <v>199</v>
      </c>
      <c r="F1355">
        <v>3</v>
      </c>
      <c r="G1355" t="s">
        <v>179</v>
      </c>
      <c r="H1355">
        <v>431</v>
      </c>
      <c r="I1355" t="s">
        <v>561</v>
      </c>
      <c r="J1355" t="s">
        <v>562</v>
      </c>
      <c r="K1355" t="s">
        <v>189</v>
      </c>
      <c r="L1355">
        <v>1673</v>
      </c>
      <c r="M1355" t="s">
        <v>563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25">
      <c r="A1356">
        <v>49</v>
      </c>
      <c r="B1356" t="s">
        <v>467</v>
      </c>
      <c r="C1356">
        <v>2019</v>
      </c>
      <c r="D1356">
        <v>11</v>
      </c>
      <c r="E1356" t="s">
        <v>199</v>
      </c>
      <c r="F1356">
        <v>3</v>
      </c>
      <c r="G1356" t="s">
        <v>179</v>
      </c>
      <c r="H1356">
        <v>421</v>
      </c>
      <c r="I1356" t="s">
        <v>532</v>
      </c>
      <c r="J1356">
        <v>2496</v>
      </c>
      <c r="K1356" t="s">
        <v>189</v>
      </c>
      <c r="L1356">
        <v>300</v>
      </c>
      <c r="M1356" t="s">
        <v>180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25">
      <c r="A1357">
        <v>49</v>
      </c>
      <c r="B1357" t="s">
        <v>467</v>
      </c>
      <c r="C1357">
        <v>2019</v>
      </c>
      <c r="D1357">
        <v>11</v>
      </c>
      <c r="E1357" t="s">
        <v>199</v>
      </c>
      <c r="F1357">
        <v>5</v>
      </c>
      <c r="G1357" t="s">
        <v>184</v>
      </c>
      <c r="H1357">
        <v>421</v>
      </c>
      <c r="I1357" t="s">
        <v>532</v>
      </c>
      <c r="J1357">
        <v>2496</v>
      </c>
      <c r="K1357" t="s">
        <v>189</v>
      </c>
      <c r="L1357">
        <v>400</v>
      </c>
      <c r="M1357" t="s">
        <v>184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25">
      <c r="A1358">
        <v>49</v>
      </c>
      <c r="B1358" t="s">
        <v>467</v>
      </c>
      <c r="C1358">
        <v>2019</v>
      </c>
      <c r="D1358">
        <v>11</v>
      </c>
      <c r="E1358" t="s">
        <v>199</v>
      </c>
      <c r="F1358">
        <v>3</v>
      </c>
      <c r="G1358" t="s">
        <v>179</v>
      </c>
      <c r="H1358">
        <v>409</v>
      </c>
      <c r="I1358" t="s">
        <v>564</v>
      </c>
      <c r="J1358">
        <v>3367</v>
      </c>
      <c r="K1358" t="s">
        <v>189</v>
      </c>
      <c r="L1358">
        <v>300</v>
      </c>
      <c r="M1358" t="s">
        <v>180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25">
      <c r="A1359">
        <v>49</v>
      </c>
      <c r="B1359" t="s">
        <v>467</v>
      </c>
      <c r="C1359">
        <v>2019</v>
      </c>
      <c r="D1359">
        <v>11</v>
      </c>
      <c r="E1359" t="s">
        <v>199</v>
      </c>
      <c r="F1359">
        <v>5</v>
      </c>
      <c r="G1359" t="s">
        <v>184</v>
      </c>
      <c r="H1359">
        <v>419</v>
      </c>
      <c r="I1359" t="s">
        <v>566</v>
      </c>
      <c r="J1359" t="s">
        <v>567</v>
      </c>
      <c r="K1359" t="s">
        <v>189</v>
      </c>
      <c r="L1359">
        <v>1671</v>
      </c>
      <c r="M1359" t="s">
        <v>531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25">
      <c r="A1360">
        <v>49</v>
      </c>
      <c r="B1360" t="s">
        <v>467</v>
      </c>
      <c r="C1360">
        <v>2019</v>
      </c>
      <c r="D1360">
        <v>11</v>
      </c>
      <c r="E1360" t="s">
        <v>199</v>
      </c>
      <c r="F1360">
        <v>3</v>
      </c>
      <c r="G1360" t="s">
        <v>179</v>
      </c>
      <c r="H1360">
        <v>404</v>
      </c>
      <c r="I1360" t="s">
        <v>553</v>
      </c>
      <c r="J1360">
        <v>2107</v>
      </c>
      <c r="K1360" t="s">
        <v>189</v>
      </c>
      <c r="L1360">
        <v>300</v>
      </c>
      <c r="M1360" t="s">
        <v>180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25">
      <c r="A1361">
        <v>49</v>
      </c>
      <c r="B1361" t="s">
        <v>467</v>
      </c>
      <c r="C1361">
        <v>2019</v>
      </c>
      <c r="D1361">
        <v>11</v>
      </c>
      <c r="E1361" t="s">
        <v>199</v>
      </c>
      <c r="F1361">
        <v>3</v>
      </c>
      <c r="G1361" t="s">
        <v>179</v>
      </c>
      <c r="H1361">
        <v>406</v>
      </c>
      <c r="I1361" t="s">
        <v>550</v>
      </c>
      <c r="J1361">
        <v>2221</v>
      </c>
      <c r="K1361" t="s">
        <v>189</v>
      </c>
      <c r="L1361">
        <v>1670</v>
      </c>
      <c r="M1361" t="s">
        <v>538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25">
      <c r="A1362">
        <v>49</v>
      </c>
      <c r="B1362" t="s">
        <v>467</v>
      </c>
      <c r="C1362">
        <v>2019</v>
      </c>
      <c r="D1362">
        <v>11</v>
      </c>
      <c r="E1362" t="s">
        <v>199</v>
      </c>
      <c r="F1362">
        <v>5</v>
      </c>
      <c r="G1362" t="s">
        <v>184</v>
      </c>
      <c r="H1362">
        <v>406</v>
      </c>
      <c r="I1362" t="s">
        <v>550</v>
      </c>
      <c r="J1362">
        <v>2221</v>
      </c>
      <c r="K1362" t="s">
        <v>189</v>
      </c>
      <c r="L1362">
        <v>1670</v>
      </c>
      <c r="M1362" t="s">
        <v>538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25">
      <c r="A1363">
        <v>49</v>
      </c>
      <c r="B1363" t="s">
        <v>467</v>
      </c>
      <c r="C1363">
        <v>2019</v>
      </c>
      <c r="D1363">
        <v>11</v>
      </c>
      <c r="E1363" t="s">
        <v>199</v>
      </c>
      <c r="F1363">
        <v>3</v>
      </c>
      <c r="G1363" t="s">
        <v>179</v>
      </c>
      <c r="H1363">
        <v>408</v>
      </c>
      <c r="I1363" t="s">
        <v>525</v>
      </c>
      <c r="J1363">
        <v>2231</v>
      </c>
      <c r="K1363" t="s">
        <v>189</v>
      </c>
      <c r="L1363">
        <v>300</v>
      </c>
      <c r="M1363" t="s">
        <v>180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25">
      <c r="A1364">
        <v>49</v>
      </c>
      <c r="B1364" t="s">
        <v>467</v>
      </c>
      <c r="C1364">
        <v>2019</v>
      </c>
      <c r="D1364">
        <v>11</v>
      </c>
      <c r="E1364" t="s">
        <v>199</v>
      </c>
      <c r="F1364">
        <v>10</v>
      </c>
      <c r="G1364" t="s">
        <v>193</v>
      </c>
      <c r="H1364">
        <v>400</v>
      </c>
      <c r="I1364" t="s">
        <v>557</v>
      </c>
      <c r="J1364">
        <v>1247</v>
      </c>
      <c r="K1364" t="s">
        <v>189</v>
      </c>
      <c r="L1364">
        <v>207</v>
      </c>
      <c r="M1364" t="s">
        <v>195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25">
      <c r="A1365">
        <v>49</v>
      </c>
      <c r="B1365" t="s">
        <v>467</v>
      </c>
      <c r="C1365">
        <v>2019</v>
      </c>
      <c r="D1365">
        <v>11</v>
      </c>
      <c r="E1365" t="s">
        <v>199</v>
      </c>
      <c r="F1365">
        <v>10</v>
      </c>
      <c r="G1365" t="s">
        <v>193</v>
      </c>
      <c r="H1365">
        <v>401</v>
      </c>
      <c r="I1365" t="s">
        <v>572</v>
      </c>
      <c r="J1365">
        <v>1012</v>
      </c>
      <c r="K1365" t="s">
        <v>189</v>
      </c>
      <c r="L1365">
        <v>200</v>
      </c>
      <c r="M1365" t="s">
        <v>187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25">
      <c r="A1366">
        <v>49</v>
      </c>
      <c r="B1366" t="s">
        <v>467</v>
      </c>
      <c r="C1366">
        <v>2019</v>
      </c>
      <c r="D1366">
        <v>12</v>
      </c>
      <c r="E1366" t="s">
        <v>198</v>
      </c>
      <c r="F1366">
        <v>1</v>
      </c>
      <c r="G1366" t="s">
        <v>176</v>
      </c>
      <c r="H1366">
        <v>903</v>
      </c>
      <c r="I1366" t="s">
        <v>500</v>
      </c>
      <c r="J1366" t="s">
        <v>497</v>
      </c>
      <c r="K1366" t="s">
        <v>498</v>
      </c>
      <c r="L1366">
        <v>4512</v>
      </c>
      <c r="M1366" t="s">
        <v>177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25">
      <c r="A1367">
        <v>49</v>
      </c>
      <c r="B1367" t="s">
        <v>467</v>
      </c>
      <c r="C1367">
        <v>2019</v>
      </c>
      <c r="D1367">
        <v>12</v>
      </c>
      <c r="E1367" t="s">
        <v>198</v>
      </c>
      <c r="F1367">
        <v>1</v>
      </c>
      <c r="G1367" t="s">
        <v>176</v>
      </c>
      <c r="H1367">
        <v>905</v>
      </c>
      <c r="I1367" t="s">
        <v>501</v>
      </c>
      <c r="J1367" t="s">
        <v>469</v>
      </c>
      <c r="K1367" t="s">
        <v>470</v>
      </c>
      <c r="L1367">
        <v>4512</v>
      </c>
      <c r="M1367" t="s">
        <v>177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25">
      <c r="A1368">
        <v>49</v>
      </c>
      <c r="B1368" t="s">
        <v>467</v>
      </c>
      <c r="C1368">
        <v>2019</v>
      </c>
      <c r="D1368">
        <v>12</v>
      </c>
      <c r="E1368" t="s">
        <v>198</v>
      </c>
      <c r="F1368">
        <v>6</v>
      </c>
      <c r="G1368" t="s">
        <v>181</v>
      </c>
      <c r="H1368">
        <v>630</v>
      </c>
      <c r="I1368" t="s">
        <v>502</v>
      </c>
      <c r="J1368" t="s">
        <v>201</v>
      </c>
      <c r="K1368" t="s">
        <v>189</v>
      </c>
      <c r="L1368">
        <v>700</v>
      </c>
      <c r="M1368" t="s">
        <v>182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25">
      <c r="A1369">
        <v>49</v>
      </c>
      <c r="B1369" t="s">
        <v>467</v>
      </c>
      <c r="C1369">
        <v>2019</v>
      </c>
      <c r="D1369">
        <v>12</v>
      </c>
      <c r="E1369" t="s">
        <v>198</v>
      </c>
      <c r="F1369">
        <v>6</v>
      </c>
      <c r="G1369" t="s">
        <v>181</v>
      </c>
      <c r="H1369">
        <v>626</v>
      </c>
      <c r="I1369" t="s">
        <v>503</v>
      </c>
      <c r="J1369" t="s">
        <v>126</v>
      </c>
      <c r="K1369" t="s">
        <v>189</v>
      </c>
      <c r="L1369">
        <v>700</v>
      </c>
      <c r="M1369" t="s">
        <v>182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25">
      <c r="A1370">
        <v>49</v>
      </c>
      <c r="B1370" t="s">
        <v>467</v>
      </c>
      <c r="C1370">
        <v>2019</v>
      </c>
      <c r="D1370">
        <v>12</v>
      </c>
      <c r="E1370" t="s">
        <v>198</v>
      </c>
      <c r="F1370">
        <v>3</v>
      </c>
      <c r="G1370" t="s">
        <v>179</v>
      </c>
      <c r="H1370">
        <v>122</v>
      </c>
      <c r="I1370" t="s">
        <v>507</v>
      </c>
      <c r="J1370" t="s">
        <v>508</v>
      </c>
      <c r="K1370" t="s">
        <v>509</v>
      </c>
      <c r="L1370">
        <v>300</v>
      </c>
      <c r="M1370" t="s">
        <v>180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25">
      <c r="A1371">
        <v>49</v>
      </c>
      <c r="B1371" t="s">
        <v>467</v>
      </c>
      <c r="C1371">
        <v>2019</v>
      </c>
      <c r="D1371">
        <v>12</v>
      </c>
      <c r="E1371" t="s">
        <v>198</v>
      </c>
      <c r="F1371">
        <v>5</v>
      </c>
      <c r="G1371" t="s">
        <v>184</v>
      </c>
      <c r="H1371">
        <v>950</v>
      </c>
      <c r="I1371" t="s">
        <v>475</v>
      </c>
      <c r="J1371" t="s">
        <v>472</v>
      </c>
      <c r="K1371" t="s">
        <v>473</v>
      </c>
      <c r="L1371">
        <v>4552</v>
      </c>
      <c r="M1371" t="s">
        <v>200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25">
      <c r="A1372">
        <v>49</v>
      </c>
      <c r="B1372" t="s">
        <v>467</v>
      </c>
      <c r="C1372">
        <v>2019</v>
      </c>
      <c r="D1372">
        <v>12</v>
      </c>
      <c r="E1372" t="s">
        <v>198</v>
      </c>
      <c r="F1372">
        <v>5</v>
      </c>
      <c r="G1372" t="s">
        <v>184</v>
      </c>
      <c r="H1372">
        <v>711</v>
      </c>
      <c r="I1372" t="s">
        <v>499</v>
      </c>
      <c r="J1372" t="s">
        <v>485</v>
      </c>
      <c r="K1372" t="s">
        <v>486</v>
      </c>
      <c r="L1372">
        <v>4552</v>
      </c>
      <c r="M1372" t="s">
        <v>200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25">
      <c r="A1373">
        <v>49</v>
      </c>
      <c r="B1373" t="s">
        <v>467</v>
      </c>
      <c r="C1373">
        <v>2019</v>
      </c>
      <c r="D1373">
        <v>12</v>
      </c>
      <c r="E1373" t="s">
        <v>198</v>
      </c>
      <c r="F1373">
        <v>3</v>
      </c>
      <c r="G1373" t="s">
        <v>179</v>
      </c>
      <c r="H1373">
        <v>629</v>
      </c>
      <c r="I1373" t="s">
        <v>516</v>
      </c>
      <c r="J1373" t="s">
        <v>477</v>
      </c>
      <c r="K1373" t="s">
        <v>478</v>
      </c>
      <c r="L1373">
        <v>300</v>
      </c>
      <c r="M1373" t="s">
        <v>180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25">
      <c r="A1374">
        <v>49</v>
      </c>
      <c r="B1374" t="s">
        <v>467</v>
      </c>
      <c r="C1374">
        <v>2019</v>
      </c>
      <c r="D1374">
        <v>12</v>
      </c>
      <c r="E1374" t="s">
        <v>198</v>
      </c>
      <c r="F1374">
        <v>6</v>
      </c>
      <c r="G1374" t="s">
        <v>181</v>
      </c>
      <c r="H1374">
        <v>605</v>
      </c>
      <c r="I1374" t="s">
        <v>514</v>
      </c>
      <c r="J1374" t="s">
        <v>488</v>
      </c>
      <c r="K1374" t="s">
        <v>489</v>
      </c>
      <c r="L1374">
        <v>700</v>
      </c>
      <c r="M1374" t="s">
        <v>182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25">
      <c r="A1375">
        <v>49</v>
      </c>
      <c r="B1375" t="s">
        <v>467</v>
      </c>
      <c r="C1375">
        <v>2019</v>
      </c>
      <c r="D1375">
        <v>12</v>
      </c>
      <c r="E1375" t="s">
        <v>198</v>
      </c>
      <c r="F1375">
        <v>3</v>
      </c>
      <c r="G1375" t="s">
        <v>179</v>
      </c>
      <c r="H1375">
        <v>951</v>
      </c>
      <c r="I1375" t="s">
        <v>504</v>
      </c>
      <c r="J1375" t="s">
        <v>505</v>
      </c>
      <c r="K1375" t="s">
        <v>506</v>
      </c>
      <c r="L1375">
        <v>4532</v>
      </c>
      <c r="M1375" t="s">
        <v>186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25">
      <c r="A1376">
        <v>49</v>
      </c>
      <c r="B1376" t="s">
        <v>467</v>
      </c>
      <c r="C1376">
        <v>2019</v>
      </c>
      <c r="D1376">
        <v>12</v>
      </c>
      <c r="E1376" t="s">
        <v>198</v>
      </c>
      <c r="F1376">
        <v>3</v>
      </c>
      <c r="G1376" t="s">
        <v>179</v>
      </c>
      <c r="H1376">
        <v>6</v>
      </c>
      <c r="I1376" t="s">
        <v>468</v>
      </c>
      <c r="J1376" t="s">
        <v>469</v>
      </c>
      <c r="K1376" t="s">
        <v>470</v>
      </c>
      <c r="L1376">
        <v>300</v>
      </c>
      <c r="M1376" t="s">
        <v>180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25">
      <c r="A1377">
        <v>49</v>
      </c>
      <c r="B1377" t="s">
        <v>467</v>
      </c>
      <c r="C1377">
        <v>2019</v>
      </c>
      <c r="D1377">
        <v>12</v>
      </c>
      <c r="E1377" t="s">
        <v>198</v>
      </c>
      <c r="F1377">
        <v>3</v>
      </c>
      <c r="G1377" t="s">
        <v>179</v>
      </c>
      <c r="H1377">
        <v>117</v>
      </c>
      <c r="I1377" t="s">
        <v>524</v>
      </c>
      <c r="J1377" t="s">
        <v>508</v>
      </c>
      <c r="K1377" t="s">
        <v>509</v>
      </c>
      <c r="L1377">
        <v>300</v>
      </c>
      <c r="M1377" t="s">
        <v>180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25">
      <c r="A1378">
        <v>49</v>
      </c>
      <c r="B1378" t="s">
        <v>467</v>
      </c>
      <c r="C1378">
        <v>2019</v>
      </c>
      <c r="D1378">
        <v>12</v>
      </c>
      <c r="E1378" t="s">
        <v>198</v>
      </c>
      <c r="F1378">
        <v>5</v>
      </c>
      <c r="G1378" t="s">
        <v>184</v>
      </c>
      <c r="H1378">
        <v>53</v>
      </c>
      <c r="I1378" t="s">
        <v>482</v>
      </c>
      <c r="J1378" t="s">
        <v>480</v>
      </c>
      <c r="K1378" t="s">
        <v>481</v>
      </c>
      <c r="L1378">
        <v>460</v>
      </c>
      <c r="M1378" t="s">
        <v>185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25">
      <c r="A1379">
        <v>49</v>
      </c>
      <c r="B1379" t="s">
        <v>467</v>
      </c>
      <c r="C1379">
        <v>2019</v>
      </c>
      <c r="D1379">
        <v>12</v>
      </c>
      <c r="E1379" t="s">
        <v>198</v>
      </c>
      <c r="F1379">
        <v>1</v>
      </c>
      <c r="G1379" t="s">
        <v>176</v>
      </c>
      <c r="H1379">
        <v>954</v>
      </c>
      <c r="I1379" t="s">
        <v>483</v>
      </c>
      <c r="J1379" t="s">
        <v>480</v>
      </c>
      <c r="K1379" t="s">
        <v>481</v>
      </c>
      <c r="L1379">
        <v>4512</v>
      </c>
      <c r="M1379" t="s">
        <v>177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25">
      <c r="A1380">
        <v>49</v>
      </c>
      <c r="B1380" t="s">
        <v>467</v>
      </c>
      <c r="C1380">
        <v>2019</v>
      </c>
      <c r="D1380">
        <v>12</v>
      </c>
      <c r="E1380" t="s">
        <v>198</v>
      </c>
      <c r="F1380">
        <v>3</v>
      </c>
      <c r="G1380" t="s">
        <v>179</v>
      </c>
      <c r="H1380">
        <v>705</v>
      </c>
      <c r="I1380" t="s">
        <v>484</v>
      </c>
      <c r="J1380" t="s">
        <v>485</v>
      </c>
      <c r="K1380" t="s">
        <v>486</v>
      </c>
      <c r="L1380">
        <v>300</v>
      </c>
      <c r="M1380" t="s">
        <v>180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25">
      <c r="A1381">
        <v>49</v>
      </c>
      <c r="B1381" t="s">
        <v>467</v>
      </c>
      <c r="C1381">
        <v>2019</v>
      </c>
      <c r="D1381">
        <v>12</v>
      </c>
      <c r="E1381" t="s">
        <v>198</v>
      </c>
      <c r="F1381">
        <v>3</v>
      </c>
      <c r="G1381" t="s">
        <v>179</v>
      </c>
      <c r="H1381">
        <v>710</v>
      </c>
      <c r="I1381" t="s">
        <v>495</v>
      </c>
      <c r="J1381" t="s">
        <v>485</v>
      </c>
      <c r="K1381" t="s">
        <v>486</v>
      </c>
      <c r="L1381">
        <v>4532</v>
      </c>
      <c r="M1381" t="s">
        <v>186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25">
      <c r="A1382">
        <v>49</v>
      </c>
      <c r="B1382" t="s">
        <v>467</v>
      </c>
      <c r="C1382">
        <v>2019</v>
      </c>
      <c r="D1382">
        <v>12</v>
      </c>
      <c r="E1382" t="s">
        <v>198</v>
      </c>
      <c r="F1382">
        <v>1</v>
      </c>
      <c r="G1382" t="s">
        <v>176</v>
      </c>
      <c r="H1382">
        <v>5</v>
      </c>
      <c r="I1382" t="s">
        <v>471</v>
      </c>
      <c r="J1382" t="s">
        <v>472</v>
      </c>
      <c r="K1382" t="s">
        <v>473</v>
      </c>
      <c r="L1382">
        <v>200</v>
      </c>
      <c r="M1382" t="s">
        <v>187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25">
      <c r="A1383">
        <v>49</v>
      </c>
      <c r="B1383" t="s">
        <v>467</v>
      </c>
      <c r="C1383">
        <v>2019</v>
      </c>
      <c r="D1383">
        <v>12</v>
      </c>
      <c r="E1383" t="s">
        <v>198</v>
      </c>
      <c r="F1383">
        <v>6</v>
      </c>
      <c r="G1383" t="s">
        <v>181</v>
      </c>
      <c r="H1383">
        <v>629</v>
      </c>
      <c r="I1383" t="s">
        <v>516</v>
      </c>
      <c r="J1383" t="s">
        <v>477</v>
      </c>
      <c r="K1383" t="s">
        <v>478</v>
      </c>
      <c r="L1383">
        <v>700</v>
      </c>
      <c r="M1383" t="s">
        <v>182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25">
      <c r="A1384">
        <v>49</v>
      </c>
      <c r="B1384" t="s">
        <v>467</v>
      </c>
      <c r="C1384">
        <v>2019</v>
      </c>
      <c r="D1384">
        <v>12</v>
      </c>
      <c r="E1384" t="s">
        <v>198</v>
      </c>
      <c r="F1384">
        <v>5</v>
      </c>
      <c r="G1384" t="s">
        <v>184</v>
      </c>
      <c r="H1384">
        <v>628</v>
      </c>
      <c r="I1384" t="s">
        <v>487</v>
      </c>
      <c r="J1384" t="s">
        <v>488</v>
      </c>
      <c r="K1384" t="s">
        <v>489</v>
      </c>
      <c r="L1384">
        <v>460</v>
      </c>
      <c r="M1384" t="s">
        <v>185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25">
      <c r="A1385">
        <v>49</v>
      </c>
      <c r="B1385" t="s">
        <v>467</v>
      </c>
      <c r="C1385">
        <v>2019</v>
      </c>
      <c r="D1385">
        <v>12</v>
      </c>
      <c r="E1385" t="s">
        <v>198</v>
      </c>
      <c r="F1385">
        <v>6</v>
      </c>
      <c r="G1385" t="s">
        <v>181</v>
      </c>
      <c r="H1385">
        <v>628</v>
      </c>
      <c r="I1385" t="s">
        <v>487</v>
      </c>
      <c r="J1385" t="s">
        <v>488</v>
      </c>
      <c r="K1385" t="s">
        <v>489</v>
      </c>
      <c r="L1385">
        <v>700</v>
      </c>
      <c r="M1385" t="s">
        <v>182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25">
      <c r="A1386">
        <v>49</v>
      </c>
      <c r="B1386" t="s">
        <v>467</v>
      </c>
      <c r="C1386">
        <v>2019</v>
      </c>
      <c r="D1386">
        <v>12</v>
      </c>
      <c r="E1386" t="s">
        <v>198</v>
      </c>
      <c r="F1386">
        <v>3</v>
      </c>
      <c r="G1386" t="s">
        <v>179</v>
      </c>
      <c r="H1386">
        <v>616</v>
      </c>
      <c r="I1386" t="s">
        <v>493</v>
      </c>
      <c r="J1386" t="s">
        <v>488</v>
      </c>
      <c r="K1386" t="s">
        <v>489</v>
      </c>
      <c r="L1386">
        <v>4532</v>
      </c>
      <c r="M1386" t="s">
        <v>186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25">
      <c r="A1387">
        <v>49</v>
      </c>
      <c r="B1387" t="s">
        <v>467</v>
      </c>
      <c r="C1387">
        <v>2019</v>
      </c>
      <c r="D1387">
        <v>12</v>
      </c>
      <c r="E1387" t="s">
        <v>198</v>
      </c>
      <c r="F1387">
        <v>1</v>
      </c>
      <c r="G1387" t="s">
        <v>176</v>
      </c>
      <c r="H1387">
        <v>628</v>
      </c>
      <c r="I1387" t="s">
        <v>487</v>
      </c>
      <c r="J1387" t="s">
        <v>488</v>
      </c>
      <c r="K1387" t="s">
        <v>489</v>
      </c>
      <c r="L1387">
        <v>200</v>
      </c>
      <c r="M1387" t="s">
        <v>187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25">
      <c r="A1388">
        <v>49</v>
      </c>
      <c r="B1388" t="s">
        <v>467</v>
      </c>
      <c r="C1388">
        <v>2019</v>
      </c>
      <c r="D1388">
        <v>12</v>
      </c>
      <c r="E1388" t="s">
        <v>198</v>
      </c>
      <c r="F1388">
        <v>3</v>
      </c>
      <c r="G1388" t="s">
        <v>179</v>
      </c>
      <c r="H1388">
        <v>924</v>
      </c>
      <c r="I1388" t="s">
        <v>490</v>
      </c>
      <c r="J1388" t="s">
        <v>491</v>
      </c>
      <c r="K1388" t="s">
        <v>492</v>
      </c>
      <c r="L1388">
        <v>4532</v>
      </c>
      <c r="M1388" t="s">
        <v>186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25">
      <c r="A1389">
        <v>49</v>
      </c>
      <c r="B1389" t="s">
        <v>467</v>
      </c>
      <c r="C1389">
        <v>2019</v>
      </c>
      <c r="D1389">
        <v>12</v>
      </c>
      <c r="E1389" t="s">
        <v>198</v>
      </c>
      <c r="F1389">
        <v>6</v>
      </c>
      <c r="G1389" t="s">
        <v>181</v>
      </c>
      <c r="H1389">
        <v>951</v>
      </c>
      <c r="I1389" t="s">
        <v>504</v>
      </c>
      <c r="J1389" t="s">
        <v>505</v>
      </c>
      <c r="K1389" t="s">
        <v>506</v>
      </c>
      <c r="L1389">
        <v>4562</v>
      </c>
      <c r="M1389" t="s">
        <v>188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25">
      <c r="A1390">
        <v>49</v>
      </c>
      <c r="B1390" t="s">
        <v>467</v>
      </c>
      <c r="C1390">
        <v>2019</v>
      </c>
      <c r="D1390">
        <v>12</v>
      </c>
      <c r="E1390" t="s">
        <v>198</v>
      </c>
      <c r="F1390">
        <v>5</v>
      </c>
      <c r="G1390" t="s">
        <v>184</v>
      </c>
      <c r="H1390">
        <v>954</v>
      </c>
      <c r="I1390" t="s">
        <v>483</v>
      </c>
      <c r="J1390" t="s">
        <v>480</v>
      </c>
      <c r="K1390" t="s">
        <v>481</v>
      </c>
      <c r="L1390">
        <v>4552</v>
      </c>
      <c r="M1390" t="s">
        <v>200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25">
      <c r="A1391">
        <v>49</v>
      </c>
      <c r="B1391" t="s">
        <v>467</v>
      </c>
      <c r="C1391">
        <v>2019</v>
      </c>
      <c r="D1391">
        <v>12</v>
      </c>
      <c r="E1391" t="s">
        <v>198</v>
      </c>
      <c r="F1391">
        <v>3</v>
      </c>
      <c r="G1391" t="s">
        <v>179</v>
      </c>
      <c r="H1391">
        <v>1</v>
      </c>
      <c r="I1391" t="s">
        <v>496</v>
      </c>
      <c r="J1391" t="s">
        <v>497</v>
      </c>
      <c r="K1391" t="s">
        <v>498</v>
      </c>
      <c r="L1391">
        <v>300</v>
      </c>
      <c r="M1391" t="s">
        <v>180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25">
      <c r="A1392">
        <v>49</v>
      </c>
      <c r="B1392" t="s">
        <v>467</v>
      </c>
      <c r="C1392">
        <v>2019</v>
      </c>
      <c r="D1392">
        <v>12</v>
      </c>
      <c r="E1392" t="s">
        <v>198</v>
      </c>
      <c r="F1392">
        <v>3</v>
      </c>
      <c r="G1392" t="s">
        <v>179</v>
      </c>
      <c r="H1392">
        <v>700</v>
      </c>
      <c r="I1392" t="s">
        <v>494</v>
      </c>
      <c r="J1392" t="s">
        <v>485</v>
      </c>
      <c r="K1392" t="s">
        <v>486</v>
      </c>
      <c r="L1392">
        <v>300</v>
      </c>
      <c r="M1392" t="s">
        <v>180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25">
      <c r="A1393">
        <v>49</v>
      </c>
      <c r="B1393" t="s">
        <v>467</v>
      </c>
      <c r="C1393">
        <v>2019</v>
      </c>
      <c r="D1393">
        <v>12</v>
      </c>
      <c r="E1393" t="s">
        <v>198</v>
      </c>
      <c r="F1393">
        <v>5</v>
      </c>
      <c r="G1393" t="s">
        <v>184</v>
      </c>
      <c r="H1393">
        <v>616</v>
      </c>
      <c r="I1393" t="s">
        <v>493</v>
      </c>
      <c r="J1393" t="s">
        <v>488</v>
      </c>
      <c r="K1393" t="s">
        <v>489</v>
      </c>
      <c r="L1393">
        <v>4552</v>
      </c>
      <c r="M1393" t="s">
        <v>200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25">
      <c r="A1394">
        <v>49</v>
      </c>
      <c r="B1394" t="s">
        <v>467</v>
      </c>
      <c r="C1394">
        <v>2019</v>
      </c>
      <c r="D1394">
        <v>12</v>
      </c>
      <c r="E1394" t="s">
        <v>198</v>
      </c>
      <c r="F1394">
        <v>6</v>
      </c>
      <c r="G1394" t="s">
        <v>181</v>
      </c>
      <c r="H1394">
        <v>617</v>
      </c>
      <c r="I1394" t="s">
        <v>517</v>
      </c>
      <c r="J1394" t="s">
        <v>477</v>
      </c>
      <c r="K1394" t="s">
        <v>478</v>
      </c>
      <c r="L1394">
        <v>4562</v>
      </c>
      <c r="M1394" t="s">
        <v>188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25">
      <c r="A1395">
        <v>49</v>
      </c>
      <c r="B1395" t="s">
        <v>467</v>
      </c>
      <c r="C1395">
        <v>2019</v>
      </c>
      <c r="D1395">
        <v>12</v>
      </c>
      <c r="E1395" t="s">
        <v>198</v>
      </c>
      <c r="F1395">
        <v>3</v>
      </c>
      <c r="G1395" t="s">
        <v>179</v>
      </c>
      <c r="H1395">
        <v>903</v>
      </c>
      <c r="I1395" t="s">
        <v>500</v>
      </c>
      <c r="J1395" t="s">
        <v>497</v>
      </c>
      <c r="K1395" t="s">
        <v>498</v>
      </c>
      <c r="L1395">
        <v>4532</v>
      </c>
      <c r="M1395" t="s">
        <v>186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25">
      <c r="A1396">
        <v>49</v>
      </c>
      <c r="B1396" t="s">
        <v>467</v>
      </c>
      <c r="C1396">
        <v>2019</v>
      </c>
      <c r="D1396">
        <v>12</v>
      </c>
      <c r="E1396" t="s">
        <v>198</v>
      </c>
      <c r="F1396">
        <v>1</v>
      </c>
      <c r="G1396" t="s">
        <v>176</v>
      </c>
      <c r="H1396">
        <v>6</v>
      </c>
      <c r="I1396" t="s">
        <v>468</v>
      </c>
      <c r="J1396" t="s">
        <v>469</v>
      </c>
      <c r="K1396" t="s">
        <v>470</v>
      </c>
      <c r="L1396">
        <v>200</v>
      </c>
      <c r="M1396" t="s">
        <v>187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25">
      <c r="A1397">
        <v>49</v>
      </c>
      <c r="B1397" t="s">
        <v>467</v>
      </c>
      <c r="C1397">
        <v>2019</v>
      </c>
      <c r="D1397">
        <v>12</v>
      </c>
      <c r="E1397" t="s">
        <v>198</v>
      </c>
      <c r="F1397">
        <v>5</v>
      </c>
      <c r="G1397" t="s">
        <v>184</v>
      </c>
      <c r="H1397">
        <v>122</v>
      </c>
      <c r="I1397" t="s">
        <v>507</v>
      </c>
      <c r="J1397" t="s">
        <v>508</v>
      </c>
      <c r="K1397" t="s">
        <v>509</v>
      </c>
      <c r="L1397">
        <v>460</v>
      </c>
      <c r="M1397" t="s">
        <v>185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25">
      <c r="A1398">
        <v>49</v>
      </c>
      <c r="B1398" t="s">
        <v>467</v>
      </c>
      <c r="C1398">
        <v>2019</v>
      </c>
      <c r="D1398">
        <v>12</v>
      </c>
      <c r="E1398" t="s">
        <v>198</v>
      </c>
      <c r="F1398">
        <v>6</v>
      </c>
      <c r="G1398" t="s">
        <v>181</v>
      </c>
      <c r="H1398">
        <v>631</v>
      </c>
      <c r="I1398" t="s">
        <v>522</v>
      </c>
      <c r="J1398" t="s">
        <v>201</v>
      </c>
      <c r="K1398" t="s">
        <v>189</v>
      </c>
      <c r="L1398">
        <v>700</v>
      </c>
      <c r="M1398" t="s">
        <v>182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25">
      <c r="A1399">
        <v>49</v>
      </c>
      <c r="B1399" t="s">
        <v>467</v>
      </c>
      <c r="C1399">
        <v>2019</v>
      </c>
      <c r="D1399">
        <v>12</v>
      </c>
      <c r="E1399" t="s">
        <v>198</v>
      </c>
      <c r="F1399">
        <v>3</v>
      </c>
      <c r="G1399" t="s">
        <v>179</v>
      </c>
      <c r="H1399">
        <v>628</v>
      </c>
      <c r="I1399" t="s">
        <v>487</v>
      </c>
      <c r="J1399" t="s">
        <v>488</v>
      </c>
      <c r="K1399" t="s">
        <v>489</v>
      </c>
      <c r="L1399">
        <v>300</v>
      </c>
      <c r="M1399" t="s">
        <v>180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25">
      <c r="A1400">
        <v>49</v>
      </c>
      <c r="B1400" t="s">
        <v>467</v>
      </c>
      <c r="C1400">
        <v>2019</v>
      </c>
      <c r="D1400">
        <v>12</v>
      </c>
      <c r="E1400" t="s">
        <v>198</v>
      </c>
      <c r="F1400">
        <v>1</v>
      </c>
      <c r="G1400" t="s">
        <v>176</v>
      </c>
      <c r="H1400">
        <v>616</v>
      </c>
      <c r="I1400" t="s">
        <v>493</v>
      </c>
      <c r="J1400" t="s">
        <v>488</v>
      </c>
      <c r="K1400" t="s">
        <v>489</v>
      </c>
      <c r="L1400">
        <v>4512</v>
      </c>
      <c r="M1400" t="s">
        <v>177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25">
      <c r="A1401">
        <v>49</v>
      </c>
      <c r="B1401" t="s">
        <v>467</v>
      </c>
      <c r="C1401">
        <v>2019</v>
      </c>
      <c r="D1401">
        <v>12</v>
      </c>
      <c r="E1401" t="s">
        <v>198</v>
      </c>
      <c r="F1401">
        <v>10</v>
      </c>
      <c r="G1401" t="s">
        <v>193</v>
      </c>
      <c r="H1401">
        <v>628</v>
      </c>
      <c r="I1401" t="s">
        <v>487</v>
      </c>
      <c r="J1401" t="s">
        <v>488</v>
      </c>
      <c r="K1401" t="s">
        <v>489</v>
      </c>
      <c r="L1401">
        <v>207</v>
      </c>
      <c r="M1401" t="s">
        <v>195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25">
      <c r="A1402">
        <v>49</v>
      </c>
      <c r="B1402" t="s">
        <v>467</v>
      </c>
      <c r="C1402">
        <v>2019</v>
      </c>
      <c r="D1402">
        <v>12</v>
      </c>
      <c r="E1402" t="s">
        <v>198</v>
      </c>
      <c r="F1402">
        <v>6</v>
      </c>
      <c r="G1402" t="s">
        <v>181</v>
      </c>
      <c r="H1402">
        <v>616</v>
      </c>
      <c r="I1402" t="s">
        <v>493</v>
      </c>
      <c r="J1402" t="s">
        <v>488</v>
      </c>
      <c r="K1402" t="s">
        <v>489</v>
      </c>
      <c r="L1402">
        <v>4562</v>
      </c>
      <c r="M1402" t="s">
        <v>188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25">
      <c r="A1403">
        <v>49</v>
      </c>
      <c r="B1403" t="s">
        <v>467</v>
      </c>
      <c r="C1403">
        <v>2019</v>
      </c>
      <c r="D1403">
        <v>12</v>
      </c>
      <c r="E1403" t="s">
        <v>198</v>
      </c>
      <c r="F1403">
        <v>5</v>
      </c>
      <c r="G1403" t="s">
        <v>184</v>
      </c>
      <c r="H1403">
        <v>1</v>
      </c>
      <c r="I1403" t="s">
        <v>496</v>
      </c>
      <c r="J1403" t="s">
        <v>497</v>
      </c>
      <c r="K1403" t="s">
        <v>498</v>
      </c>
      <c r="L1403">
        <v>460</v>
      </c>
      <c r="M1403" t="s">
        <v>185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25">
      <c r="A1404">
        <v>49</v>
      </c>
      <c r="B1404" t="s">
        <v>467</v>
      </c>
      <c r="C1404">
        <v>2019</v>
      </c>
      <c r="D1404">
        <v>12</v>
      </c>
      <c r="E1404" t="s">
        <v>198</v>
      </c>
      <c r="F1404">
        <v>1</v>
      </c>
      <c r="G1404" t="s">
        <v>176</v>
      </c>
      <c r="H1404">
        <v>1</v>
      </c>
      <c r="I1404" t="s">
        <v>496</v>
      </c>
      <c r="J1404" t="s">
        <v>497</v>
      </c>
      <c r="K1404" t="s">
        <v>498</v>
      </c>
      <c r="L1404">
        <v>200</v>
      </c>
      <c r="M1404" t="s">
        <v>187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25">
      <c r="A1405">
        <v>49</v>
      </c>
      <c r="B1405" t="s">
        <v>467</v>
      </c>
      <c r="C1405">
        <v>2019</v>
      </c>
      <c r="D1405">
        <v>12</v>
      </c>
      <c r="E1405" t="s">
        <v>198</v>
      </c>
      <c r="F1405">
        <v>10</v>
      </c>
      <c r="G1405" t="s">
        <v>193</v>
      </c>
      <c r="H1405">
        <v>6</v>
      </c>
      <c r="I1405" t="s">
        <v>468</v>
      </c>
      <c r="J1405" t="s">
        <v>469</v>
      </c>
      <c r="K1405" t="s">
        <v>470</v>
      </c>
      <c r="L1405">
        <v>207</v>
      </c>
      <c r="M1405" t="s">
        <v>195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25">
      <c r="A1406">
        <v>49</v>
      </c>
      <c r="B1406" t="s">
        <v>467</v>
      </c>
      <c r="C1406">
        <v>2019</v>
      </c>
      <c r="D1406">
        <v>12</v>
      </c>
      <c r="E1406" t="s">
        <v>198</v>
      </c>
      <c r="F1406">
        <v>10</v>
      </c>
      <c r="G1406" t="s">
        <v>193</v>
      </c>
      <c r="H1406">
        <v>905</v>
      </c>
      <c r="I1406" t="s">
        <v>501</v>
      </c>
      <c r="J1406" t="s">
        <v>469</v>
      </c>
      <c r="K1406" t="s">
        <v>470</v>
      </c>
      <c r="L1406">
        <v>4513</v>
      </c>
      <c r="M1406" t="s">
        <v>194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25">
      <c r="A1407">
        <v>49</v>
      </c>
      <c r="B1407" t="s">
        <v>467</v>
      </c>
      <c r="C1407">
        <v>2019</v>
      </c>
      <c r="D1407">
        <v>12</v>
      </c>
      <c r="E1407" t="s">
        <v>198</v>
      </c>
      <c r="F1407">
        <v>1</v>
      </c>
      <c r="G1407" t="s">
        <v>176</v>
      </c>
      <c r="H1407">
        <v>13</v>
      </c>
      <c r="I1407" t="s">
        <v>479</v>
      </c>
      <c r="J1407" t="s">
        <v>480</v>
      </c>
      <c r="K1407" t="s">
        <v>481</v>
      </c>
      <c r="L1407">
        <v>200</v>
      </c>
      <c r="M1407" t="s">
        <v>187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25">
      <c r="A1408">
        <v>49</v>
      </c>
      <c r="B1408" t="s">
        <v>467</v>
      </c>
      <c r="C1408">
        <v>2019</v>
      </c>
      <c r="D1408">
        <v>12</v>
      </c>
      <c r="E1408" t="s">
        <v>198</v>
      </c>
      <c r="F1408">
        <v>3</v>
      </c>
      <c r="G1408" t="s">
        <v>179</v>
      </c>
      <c r="H1408">
        <v>13</v>
      </c>
      <c r="I1408" t="s">
        <v>479</v>
      </c>
      <c r="J1408" t="s">
        <v>480</v>
      </c>
      <c r="K1408" t="s">
        <v>481</v>
      </c>
      <c r="L1408">
        <v>300</v>
      </c>
      <c r="M1408" t="s">
        <v>180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25">
      <c r="A1409">
        <v>49</v>
      </c>
      <c r="B1409" t="s">
        <v>467</v>
      </c>
      <c r="C1409">
        <v>2019</v>
      </c>
      <c r="D1409">
        <v>12</v>
      </c>
      <c r="E1409" t="s">
        <v>198</v>
      </c>
      <c r="F1409">
        <v>5</v>
      </c>
      <c r="G1409" t="s">
        <v>184</v>
      </c>
      <c r="H1409">
        <v>13</v>
      </c>
      <c r="I1409" t="s">
        <v>479</v>
      </c>
      <c r="J1409" t="s">
        <v>480</v>
      </c>
      <c r="K1409" t="s">
        <v>481</v>
      </c>
      <c r="L1409">
        <v>460</v>
      </c>
      <c r="M1409" t="s">
        <v>185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25">
      <c r="A1410">
        <v>49</v>
      </c>
      <c r="B1410" t="s">
        <v>467</v>
      </c>
      <c r="C1410">
        <v>2019</v>
      </c>
      <c r="D1410">
        <v>12</v>
      </c>
      <c r="E1410" t="s">
        <v>198</v>
      </c>
      <c r="F1410">
        <v>6</v>
      </c>
      <c r="G1410" t="s">
        <v>181</v>
      </c>
      <c r="H1410">
        <v>627</v>
      </c>
      <c r="I1410" t="s">
        <v>515</v>
      </c>
      <c r="J1410" t="s">
        <v>126</v>
      </c>
      <c r="K1410" t="s">
        <v>189</v>
      </c>
      <c r="L1410">
        <v>700</v>
      </c>
      <c r="M1410" t="s">
        <v>182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25">
      <c r="A1411">
        <v>49</v>
      </c>
      <c r="B1411" t="s">
        <v>467</v>
      </c>
      <c r="C1411">
        <v>2019</v>
      </c>
      <c r="D1411">
        <v>12</v>
      </c>
      <c r="E1411" t="s">
        <v>198</v>
      </c>
      <c r="F1411">
        <v>5</v>
      </c>
      <c r="G1411" t="s">
        <v>184</v>
      </c>
      <c r="H1411">
        <v>700</v>
      </c>
      <c r="I1411" t="s">
        <v>494</v>
      </c>
      <c r="J1411" t="s">
        <v>485</v>
      </c>
      <c r="K1411" t="s">
        <v>486</v>
      </c>
      <c r="L1411">
        <v>460</v>
      </c>
      <c r="M1411" t="s">
        <v>185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25">
      <c r="A1412">
        <v>49</v>
      </c>
      <c r="B1412" t="s">
        <v>467</v>
      </c>
      <c r="C1412">
        <v>2019</v>
      </c>
      <c r="D1412">
        <v>12</v>
      </c>
      <c r="E1412" t="s">
        <v>198</v>
      </c>
      <c r="F1412">
        <v>5</v>
      </c>
      <c r="G1412" t="s">
        <v>184</v>
      </c>
      <c r="H1412">
        <v>710</v>
      </c>
      <c r="I1412" t="s">
        <v>495</v>
      </c>
      <c r="J1412" t="s">
        <v>485</v>
      </c>
      <c r="K1412" t="s">
        <v>486</v>
      </c>
      <c r="L1412">
        <v>4552</v>
      </c>
      <c r="M1412" t="s">
        <v>200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25">
      <c r="A1413">
        <v>49</v>
      </c>
      <c r="B1413" t="s">
        <v>467</v>
      </c>
      <c r="C1413">
        <v>2019</v>
      </c>
      <c r="D1413">
        <v>12</v>
      </c>
      <c r="E1413" t="s">
        <v>198</v>
      </c>
      <c r="F1413">
        <v>3</v>
      </c>
      <c r="G1413" t="s">
        <v>179</v>
      </c>
      <c r="H1413">
        <v>711</v>
      </c>
      <c r="I1413" t="s">
        <v>499</v>
      </c>
      <c r="J1413" t="s">
        <v>485</v>
      </c>
      <c r="K1413" t="s">
        <v>486</v>
      </c>
      <c r="L1413">
        <v>4532</v>
      </c>
      <c r="M1413" t="s">
        <v>186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25">
      <c r="A1414">
        <v>49</v>
      </c>
      <c r="B1414" t="s">
        <v>467</v>
      </c>
      <c r="C1414">
        <v>2019</v>
      </c>
      <c r="D1414">
        <v>12</v>
      </c>
      <c r="E1414" t="s">
        <v>198</v>
      </c>
      <c r="F1414">
        <v>3</v>
      </c>
      <c r="G1414" t="s">
        <v>179</v>
      </c>
      <c r="H1414">
        <v>34</v>
      </c>
      <c r="I1414" t="s">
        <v>510</v>
      </c>
      <c r="J1414" t="s">
        <v>505</v>
      </c>
      <c r="K1414" t="s">
        <v>506</v>
      </c>
      <c r="L1414">
        <v>300</v>
      </c>
      <c r="M1414" t="s">
        <v>180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25">
      <c r="A1415">
        <v>49</v>
      </c>
      <c r="B1415" t="s">
        <v>467</v>
      </c>
      <c r="C1415">
        <v>2019</v>
      </c>
      <c r="D1415">
        <v>12</v>
      </c>
      <c r="E1415" t="s">
        <v>198</v>
      </c>
      <c r="F1415">
        <v>3</v>
      </c>
      <c r="G1415" t="s">
        <v>179</v>
      </c>
      <c r="H1415">
        <v>54</v>
      </c>
      <c r="I1415" t="s">
        <v>523</v>
      </c>
      <c r="J1415" t="s">
        <v>505</v>
      </c>
      <c r="K1415" t="s">
        <v>506</v>
      </c>
      <c r="L1415">
        <v>300</v>
      </c>
      <c r="M1415" t="s">
        <v>180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25">
      <c r="A1416">
        <v>49</v>
      </c>
      <c r="B1416" t="s">
        <v>467</v>
      </c>
      <c r="C1416">
        <v>2019</v>
      </c>
      <c r="D1416">
        <v>12</v>
      </c>
      <c r="E1416" t="s">
        <v>198</v>
      </c>
      <c r="F1416">
        <v>6</v>
      </c>
      <c r="G1416" t="s">
        <v>181</v>
      </c>
      <c r="H1416">
        <v>34</v>
      </c>
      <c r="I1416" t="s">
        <v>510</v>
      </c>
      <c r="J1416" t="s">
        <v>505</v>
      </c>
      <c r="K1416" t="s">
        <v>506</v>
      </c>
      <c r="L1416">
        <v>700</v>
      </c>
      <c r="M1416" t="s">
        <v>182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25">
      <c r="A1417">
        <v>49</v>
      </c>
      <c r="B1417" t="s">
        <v>467</v>
      </c>
      <c r="C1417">
        <v>2019</v>
      </c>
      <c r="D1417">
        <v>12</v>
      </c>
      <c r="E1417" t="s">
        <v>198</v>
      </c>
      <c r="F1417">
        <v>3</v>
      </c>
      <c r="G1417" t="s">
        <v>179</v>
      </c>
      <c r="H1417">
        <v>954</v>
      </c>
      <c r="I1417" t="s">
        <v>483</v>
      </c>
      <c r="J1417" t="s">
        <v>480</v>
      </c>
      <c r="K1417" t="s">
        <v>481</v>
      </c>
      <c r="L1417">
        <v>4532</v>
      </c>
      <c r="M1417" t="s">
        <v>186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25">
      <c r="A1418">
        <v>49</v>
      </c>
      <c r="B1418" t="s">
        <v>467</v>
      </c>
      <c r="C1418">
        <v>2019</v>
      </c>
      <c r="D1418">
        <v>12</v>
      </c>
      <c r="E1418" t="s">
        <v>198</v>
      </c>
      <c r="F1418">
        <v>10</v>
      </c>
      <c r="G1418" t="s">
        <v>193</v>
      </c>
      <c r="H1418">
        <v>903</v>
      </c>
      <c r="I1418" t="s">
        <v>500</v>
      </c>
      <c r="J1418" t="s">
        <v>497</v>
      </c>
      <c r="K1418" t="s">
        <v>498</v>
      </c>
      <c r="L1418">
        <v>4513</v>
      </c>
      <c r="M1418" t="s">
        <v>194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25">
      <c r="A1419">
        <v>49</v>
      </c>
      <c r="B1419" t="s">
        <v>467</v>
      </c>
      <c r="C1419">
        <v>2019</v>
      </c>
      <c r="D1419">
        <v>12</v>
      </c>
      <c r="E1419" t="s">
        <v>198</v>
      </c>
      <c r="F1419">
        <v>3</v>
      </c>
      <c r="G1419" t="s">
        <v>179</v>
      </c>
      <c r="H1419">
        <v>5</v>
      </c>
      <c r="I1419" t="s">
        <v>471</v>
      </c>
      <c r="J1419" t="s">
        <v>472</v>
      </c>
      <c r="K1419" t="s">
        <v>473</v>
      </c>
      <c r="L1419">
        <v>300</v>
      </c>
      <c r="M1419" t="s">
        <v>180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25">
      <c r="A1420">
        <v>49</v>
      </c>
      <c r="B1420" t="s">
        <v>467</v>
      </c>
      <c r="C1420">
        <v>2019</v>
      </c>
      <c r="D1420">
        <v>12</v>
      </c>
      <c r="E1420" t="s">
        <v>198</v>
      </c>
      <c r="F1420">
        <v>5</v>
      </c>
      <c r="G1420" t="s">
        <v>184</v>
      </c>
      <c r="H1420">
        <v>5</v>
      </c>
      <c r="I1420" t="s">
        <v>471</v>
      </c>
      <c r="J1420" t="s">
        <v>472</v>
      </c>
      <c r="K1420" t="s">
        <v>473</v>
      </c>
      <c r="L1420">
        <v>460</v>
      </c>
      <c r="M1420" t="s">
        <v>185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25">
      <c r="A1421">
        <v>49</v>
      </c>
      <c r="B1421" t="s">
        <v>467</v>
      </c>
      <c r="C1421">
        <v>2019</v>
      </c>
      <c r="D1421">
        <v>12</v>
      </c>
      <c r="E1421" t="s">
        <v>198</v>
      </c>
      <c r="F1421">
        <v>5</v>
      </c>
      <c r="G1421" t="s">
        <v>184</v>
      </c>
      <c r="H1421">
        <v>6</v>
      </c>
      <c r="I1421" t="s">
        <v>468</v>
      </c>
      <c r="J1421" t="s">
        <v>469</v>
      </c>
      <c r="K1421" t="s">
        <v>470</v>
      </c>
      <c r="L1421">
        <v>460</v>
      </c>
      <c r="M1421" t="s">
        <v>185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25">
      <c r="A1422">
        <v>49</v>
      </c>
      <c r="B1422" t="s">
        <v>467</v>
      </c>
      <c r="C1422">
        <v>2019</v>
      </c>
      <c r="D1422">
        <v>12</v>
      </c>
      <c r="E1422" t="s">
        <v>198</v>
      </c>
      <c r="F1422">
        <v>3</v>
      </c>
      <c r="G1422" t="s">
        <v>179</v>
      </c>
      <c r="H1422">
        <v>53</v>
      </c>
      <c r="I1422" t="s">
        <v>482</v>
      </c>
      <c r="J1422" t="s">
        <v>480</v>
      </c>
      <c r="K1422" t="s">
        <v>481</v>
      </c>
      <c r="L1422">
        <v>300</v>
      </c>
      <c r="M1422" t="s">
        <v>180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25">
      <c r="A1423">
        <v>49</v>
      </c>
      <c r="B1423" t="s">
        <v>467</v>
      </c>
      <c r="C1423">
        <v>2019</v>
      </c>
      <c r="D1423">
        <v>12</v>
      </c>
      <c r="E1423" t="s">
        <v>198</v>
      </c>
      <c r="F1423">
        <v>6</v>
      </c>
      <c r="G1423" t="s">
        <v>181</v>
      </c>
      <c r="H1423">
        <v>619</v>
      </c>
      <c r="I1423" t="s">
        <v>521</v>
      </c>
      <c r="J1423" t="s">
        <v>201</v>
      </c>
      <c r="K1423" t="s">
        <v>189</v>
      </c>
      <c r="L1423">
        <v>4562</v>
      </c>
      <c r="M1423" t="s">
        <v>188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25">
      <c r="A1424">
        <v>49</v>
      </c>
      <c r="B1424" t="s">
        <v>467</v>
      </c>
      <c r="C1424">
        <v>2019</v>
      </c>
      <c r="D1424">
        <v>12</v>
      </c>
      <c r="E1424" t="s">
        <v>198</v>
      </c>
      <c r="F1424">
        <v>10</v>
      </c>
      <c r="G1424" t="s">
        <v>193</v>
      </c>
      <c r="H1424">
        <v>1</v>
      </c>
      <c r="I1424" t="s">
        <v>496</v>
      </c>
      <c r="J1424" t="s">
        <v>497</v>
      </c>
      <c r="K1424" t="s">
        <v>498</v>
      </c>
      <c r="L1424">
        <v>207</v>
      </c>
      <c r="M1424" t="s">
        <v>195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25">
      <c r="A1425">
        <v>49</v>
      </c>
      <c r="B1425" t="s">
        <v>467</v>
      </c>
      <c r="C1425">
        <v>2019</v>
      </c>
      <c r="D1425">
        <v>12</v>
      </c>
      <c r="E1425" t="s">
        <v>198</v>
      </c>
      <c r="F1425">
        <v>5</v>
      </c>
      <c r="G1425" t="s">
        <v>184</v>
      </c>
      <c r="H1425">
        <v>705</v>
      </c>
      <c r="I1425" t="s">
        <v>484</v>
      </c>
      <c r="J1425" t="s">
        <v>485</v>
      </c>
      <c r="K1425" t="s">
        <v>486</v>
      </c>
      <c r="L1425">
        <v>460</v>
      </c>
      <c r="M1425" t="s">
        <v>185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25">
      <c r="A1426">
        <v>49</v>
      </c>
      <c r="B1426" t="s">
        <v>467</v>
      </c>
      <c r="C1426">
        <v>2019</v>
      </c>
      <c r="D1426">
        <v>12</v>
      </c>
      <c r="E1426" t="s">
        <v>198</v>
      </c>
      <c r="F1426">
        <v>1</v>
      </c>
      <c r="G1426" t="s">
        <v>176</v>
      </c>
      <c r="H1426">
        <v>950</v>
      </c>
      <c r="I1426" t="s">
        <v>475</v>
      </c>
      <c r="J1426" t="s">
        <v>472</v>
      </c>
      <c r="K1426" t="s">
        <v>473</v>
      </c>
      <c r="L1426">
        <v>4512</v>
      </c>
      <c r="M1426" t="s">
        <v>177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25">
      <c r="A1427">
        <v>49</v>
      </c>
      <c r="B1427" t="s">
        <v>467</v>
      </c>
      <c r="C1427">
        <v>2019</v>
      </c>
      <c r="D1427">
        <v>12</v>
      </c>
      <c r="E1427" t="s">
        <v>198</v>
      </c>
      <c r="F1427">
        <v>3</v>
      </c>
      <c r="G1427" t="s">
        <v>179</v>
      </c>
      <c r="H1427">
        <v>950</v>
      </c>
      <c r="I1427" t="s">
        <v>475</v>
      </c>
      <c r="J1427" t="s">
        <v>472</v>
      </c>
      <c r="K1427" t="s">
        <v>473</v>
      </c>
      <c r="L1427">
        <v>4532</v>
      </c>
      <c r="M1427" t="s">
        <v>186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25">
      <c r="A1428">
        <v>49</v>
      </c>
      <c r="B1428" t="s">
        <v>467</v>
      </c>
      <c r="C1428">
        <v>2019</v>
      </c>
      <c r="D1428">
        <v>12</v>
      </c>
      <c r="E1428" t="s">
        <v>198</v>
      </c>
      <c r="F1428">
        <v>3</v>
      </c>
      <c r="G1428" t="s">
        <v>179</v>
      </c>
      <c r="H1428">
        <v>605</v>
      </c>
      <c r="I1428" t="s">
        <v>514</v>
      </c>
      <c r="J1428" t="s">
        <v>488</v>
      </c>
      <c r="K1428" t="s">
        <v>489</v>
      </c>
      <c r="L1428">
        <v>300</v>
      </c>
      <c r="M1428" t="s">
        <v>180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25">
      <c r="A1429">
        <v>49</v>
      </c>
      <c r="B1429" t="s">
        <v>467</v>
      </c>
      <c r="C1429">
        <v>2019</v>
      </c>
      <c r="D1429">
        <v>12</v>
      </c>
      <c r="E1429" t="s">
        <v>198</v>
      </c>
      <c r="F1429">
        <v>3</v>
      </c>
      <c r="G1429" t="s">
        <v>179</v>
      </c>
      <c r="H1429">
        <v>55</v>
      </c>
      <c r="I1429" t="s">
        <v>474</v>
      </c>
      <c r="J1429" t="s">
        <v>472</v>
      </c>
      <c r="K1429" t="s">
        <v>473</v>
      </c>
      <c r="L1429">
        <v>300</v>
      </c>
      <c r="M1429" t="s">
        <v>180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25">
      <c r="A1430">
        <v>49</v>
      </c>
      <c r="B1430" t="s">
        <v>467</v>
      </c>
      <c r="C1430">
        <v>2019</v>
      </c>
      <c r="D1430">
        <v>12</v>
      </c>
      <c r="E1430" t="s">
        <v>198</v>
      </c>
      <c r="F1430">
        <v>5</v>
      </c>
      <c r="G1430" t="s">
        <v>184</v>
      </c>
      <c r="H1430">
        <v>943</v>
      </c>
      <c r="I1430" t="s">
        <v>511</v>
      </c>
      <c r="J1430" t="s">
        <v>512</v>
      </c>
      <c r="K1430" t="s">
        <v>513</v>
      </c>
      <c r="L1430">
        <v>4552</v>
      </c>
      <c r="M1430" t="s">
        <v>200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25">
      <c r="A1431">
        <v>49</v>
      </c>
      <c r="B1431" t="s">
        <v>467</v>
      </c>
      <c r="C1431">
        <v>2019</v>
      </c>
      <c r="D1431">
        <v>12</v>
      </c>
      <c r="E1431" t="s">
        <v>198</v>
      </c>
      <c r="F1431">
        <v>5</v>
      </c>
      <c r="G1431" t="s">
        <v>184</v>
      </c>
      <c r="H1431">
        <v>944</v>
      </c>
      <c r="I1431" t="s">
        <v>518</v>
      </c>
      <c r="J1431" t="s">
        <v>519</v>
      </c>
      <c r="K1431" t="s">
        <v>520</v>
      </c>
      <c r="L1431">
        <v>4552</v>
      </c>
      <c r="M1431" t="s">
        <v>200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25">
      <c r="A1432">
        <v>49</v>
      </c>
      <c r="B1432" t="s">
        <v>467</v>
      </c>
      <c r="C1432">
        <v>2019</v>
      </c>
      <c r="D1432">
        <v>12</v>
      </c>
      <c r="E1432" t="s">
        <v>198</v>
      </c>
      <c r="F1432">
        <v>6</v>
      </c>
      <c r="G1432" t="s">
        <v>181</v>
      </c>
      <c r="H1432">
        <v>610</v>
      </c>
      <c r="I1432" t="s">
        <v>476</v>
      </c>
      <c r="J1432" t="s">
        <v>477</v>
      </c>
      <c r="K1432" t="s">
        <v>478</v>
      </c>
      <c r="L1432">
        <v>700</v>
      </c>
      <c r="M1432" t="s">
        <v>182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25">
      <c r="A1433">
        <v>49</v>
      </c>
      <c r="B1433" t="s">
        <v>467</v>
      </c>
      <c r="C1433">
        <v>2019</v>
      </c>
      <c r="D1433">
        <v>12</v>
      </c>
      <c r="E1433" t="s">
        <v>198</v>
      </c>
      <c r="F1433">
        <v>3</v>
      </c>
      <c r="G1433" t="s">
        <v>179</v>
      </c>
      <c r="H1433">
        <v>617</v>
      </c>
      <c r="I1433" t="s">
        <v>517</v>
      </c>
      <c r="J1433" t="s">
        <v>477</v>
      </c>
      <c r="K1433" t="s">
        <v>478</v>
      </c>
      <c r="L1433">
        <v>4532</v>
      </c>
      <c r="M1433" t="s">
        <v>186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25">
      <c r="A1434">
        <v>49</v>
      </c>
      <c r="B1434" t="s">
        <v>467</v>
      </c>
      <c r="C1434">
        <v>2019</v>
      </c>
      <c r="D1434">
        <v>12</v>
      </c>
      <c r="E1434" t="s">
        <v>198</v>
      </c>
      <c r="F1434">
        <v>5</v>
      </c>
      <c r="G1434" t="s">
        <v>184</v>
      </c>
      <c r="H1434">
        <v>422</v>
      </c>
      <c r="I1434" t="s">
        <v>547</v>
      </c>
      <c r="J1434">
        <v>2421</v>
      </c>
      <c r="K1434" t="s">
        <v>189</v>
      </c>
      <c r="L1434">
        <v>1671</v>
      </c>
      <c r="M1434" t="s">
        <v>531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25">
      <c r="A1435">
        <v>49</v>
      </c>
      <c r="B1435" t="s">
        <v>467</v>
      </c>
      <c r="C1435">
        <v>2019</v>
      </c>
      <c r="D1435">
        <v>12</v>
      </c>
      <c r="E1435" t="s">
        <v>198</v>
      </c>
      <c r="F1435">
        <v>3</v>
      </c>
      <c r="G1435" t="s">
        <v>179</v>
      </c>
      <c r="H1435">
        <v>421</v>
      </c>
      <c r="I1435" t="s">
        <v>532</v>
      </c>
      <c r="J1435">
        <v>2496</v>
      </c>
      <c r="K1435" t="s">
        <v>189</v>
      </c>
      <c r="L1435">
        <v>300</v>
      </c>
      <c r="M1435" t="s">
        <v>180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25">
      <c r="A1436">
        <v>49</v>
      </c>
      <c r="B1436" t="s">
        <v>467</v>
      </c>
      <c r="C1436">
        <v>2019</v>
      </c>
      <c r="D1436">
        <v>12</v>
      </c>
      <c r="E1436" t="s">
        <v>198</v>
      </c>
      <c r="F1436">
        <v>3</v>
      </c>
      <c r="G1436" t="s">
        <v>179</v>
      </c>
      <c r="H1436">
        <v>419</v>
      </c>
      <c r="I1436" t="s">
        <v>566</v>
      </c>
      <c r="J1436" t="s">
        <v>567</v>
      </c>
      <c r="K1436" t="s">
        <v>189</v>
      </c>
      <c r="L1436">
        <v>1671</v>
      </c>
      <c r="M1436" t="s">
        <v>531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25">
      <c r="A1437">
        <v>49</v>
      </c>
      <c r="B1437" t="s">
        <v>467</v>
      </c>
      <c r="C1437">
        <v>2019</v>
      </c>
      <c r="D1437">
        <v>12</v>
      </c>
      <c r="E1437" t="s">
        <v>198</v>
      </c>
      <c r="F1437">
        <v>3</v>
      </c>
      <c r="G1437" t="s">
        <v>179</v>
      </c>
      <c r="H1437">
        <v>418</v>
      </c>
      <c r="I1437" t="s">
        <v>575</v>
      </c>
      <c r="J1437">
        <v>2321</v>
      </c>
      <c r="K1437" t="s">
        <v>189</v>
      </c>
      <c r="L1437">
        <v>1671</v>
      </c>
      <c r="M1437" t="s">
        <v>531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25">
      <c r="A1438">
        <v>49</v>
      </c>
      <c r="B1438" t="s">
        <v>467</v>
      </c>
      <c r="C1438">
        <v>2019</v>
      </c>
      <c r="D1438">
        <v>12</v>
      </c>
      <c r="E1438" t="s">
        <v>198</v>
      </c>
      <c r="F1438">
        <v>3</v>
      </c>
      <c r="G1438" t="s">
        <v>179</v>
      </c>
      <c r="H1438">
        <v>420</v>
      </c>
      <c r="I1438" t="s">
        <v>545</v>
      </c>
      <c r="J1438">
        <v>2331</v>
      </c>
      <c r="K1438" t="s">
        <v>189</v>
      </c>
      <c r="L1438">
        <v>300</v>
      </c>
      <c r="M1438" t="s">
        <v>180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25">
      <c r="A1439">
        <v>49</v>
      </c>
      <c r="B1439" t="s">
        <v>467</v>
      </c>
      <c r="C1439">
        <v>2019</v>
      </c>
      <c r="D1439">
        <v>12</v>
      </c>
      <c r="E1439" t="s">
        <v>198</v>
      </c>
      <c r="F1439">
        <v>3</v>
      </c>
      <c r="G1439" t="s">
        <v>179</v>
      </c>
      <c r="H1439">
        <v>423</v>
      </c>
      <c r="I1439" t="s">
        <v>529</v>
      </c>
      <c r="J1439" t="s">
        <v>530</v>
      </c>
      <c r="K1439" t="s">
        <v>189</v>
      </c>
      <c r="L1439">
        <v>1671</v>
      </c>
      <c r="M1439" t="s">
        <v>531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25">
      <c r="A1440">
        <v>49</v>
      </c>
      <c r="B1440" t="s">
        <v>467</v>
      </c>
      <c r="C1440">
        <v>2019</v>
      </c>
      <c r="D1440">
        <v>12</v>
      </c>
      <c r="E1440" t="s">
        <v>198</v>
      </c>
      <c r="F1440">
        <v>3</v>
      </c>
      <c r="G1440" t="s">
        <v>179</v>
      </c>
      <c r="H1440">
        <v>415</v>
      </c>
      <c r="I1440" t="s">
        <v>548</v>
      </c>
      <c r="J1440" t="s">
        <v>549</v>
      </c>
      <c r="K1440" t="s">
        <v>189</v>
      </c>
      <c r="L1440">
        <v>1670</v>
      </c>
      <c r="M1440" t="s">
        <v>538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25">
      <c r="A1441">
        <v>49</v>
      </c>
      <c r="B1441" t="s">
        <v>467</v>
      </c>
      <c r="C1441">
        <v>2019</v>
      </c>
      <c r="D1441">
        <v>12</v>
      </c>
      <c r="E1441" t="s">
        <v>198</v>
      </c>
      <c r="F1441">
        <v>3</v>
      </c>
      <c r="G1441" t="s">
        <v>179</v>
      </c>
      <c r="H1441">
        <v>440</v>
      </c>
      <c r="I1441" t="s">
        <v>569</v>
      </c>
      <c r="J1441" t="s">
        <v>570</v>
      </c>
      <c r="K1441" t="s">
        <v>189</v>
      </c>
      <c r="L1441">
        <v>1672</v>
      </c>
      <c r="M1441" t="s">
        <v>571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25">
      <c r="A1442">
        <v>49</v>
      </c>
      <c r="B1442" t="s">
        <v>467</v>
      </c>
      <c r="C1442">
        <v>2019</v>
      </c>
      <c r="D1442">
        <v>12</v>
      </c>
      <c r="E1442" t="s">
        <v>198</v>
      </c>
      <c r="F1442">
        <v>3</v>
      </c>
      <c r="G1442" t="s">
        <v>179</v>
      </c>
      <c r="H1442">
        <v>442</v>
      </c>
      <c r="I1442" t="s">
        <v>578</v>
      </c>
      <c r="J1442" t="s">
        <v>579</v>
      </c>
      <c r="K1442" t="s">
        <v>189</v>
      </c>
      <c r="L1442">
        <v>1672</v>
      </c>
      <c r="M1442" t="s">
        <v>571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25">
      <c r="A1443">
        <v>49</v>
      </c>
      <c r="B1443" t="s">
        <v>467</v>
      </c>
      <c r="C1443">
        <v>2019</v>
      </c>
      <c r="D1443">
        <v>12</v>
      </c>
      <c r="E1443" t="s">
        <v>198</v>
      </c>
      <c r="F1443">
        <v>10</v>
      </c>
      <c r="G1443" t="s">
        <v>193</v>
      </c>
      <c r="H1443">
        <v>400</v>
      </c>
      <c r="I1443" t="s">
        <v>557</v>
      </c>
      <c r="J1443">
        <v>1247</v>
      </c>
      <c r="K1443" t="s">
        <v>189</v>
      </c>
      <c r="L1443">
        <v>207</v>
      </c>
      <c r="M1443" t="s">
        <v>195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25">
      <c r="A1444">
        <v>49</v>
      </c>
      <c r="B1444" t="s">
        <v>467</v>
      </c>
      <c r="C1444">
        <v>2019</v>
      </c>
      <c r="D1444">
        <v>12</v>
      </c>
      <c r="E1444" t="s">
        <v>198</v>
      </c>
      <c r="F1444">
        <v>10</v>
      </c>
      <c r="G1444" t="s">
        <v>193</v>
      </c>
      <c r="H1444">
        <v>402</v>
      </c>
      <c r="I1444" t="s">
        <v>533</v>
      </c>
      <c r="J1444">
        <v>1301</v>
      </c>
      <c r="K1444" t="s">
        <v>189</v>
      </c>
      <c r="L1444">
        <v>207</v>
      </c>
      <c r="M1444" t="s">
        <v>195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25">
      <c r="A1445">
        <v>49</v>
      </c>
      <c r="B1445" t="s">
        <v>467</v>
      </c>
      <c r="C1445">
        <v>2019</v>
      </c>
      <c r="D1445">
        <v>12</v>
      </c>
      <c r="E1445" t="s">
        <v>198</v>
      </c>
      <c r="F1445">
        <v>10</v>
      </c>
      <c r="G1445" t="s">
        <v>193</v>
      </c>
      <c r="H1445">
        <v>404</v>
      </c>
      <c r="I1445" t="s">
        <v>553</v>
      </c>
      <c r="J1445">
        <v>0</v>
      </c>
      <c r="K1445" t="s">
        <v>189</v>
      </c>
      <c r="L1445">
        <v>0</v>
      </c>
      <c r="M1445" t="s">
        <v>189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25">
      <c r="A1446">
        <v>49</v>
      </c>
      <c r="B1446" t="s">
        <v>467</v>
      </c>
      <c r="C1446">
        <v>2019</v>
      </c>
      <c r="D1446">
        <v>12</v>
      </c>
      <c r="E1446" t="s">
        <v>198</v>
      </c>
      <c r="F1446">
        <v>3</v>
      </c>
      <c r="G1446" t="s">
        <v>179</v>
      </c>
      <c r="H1446">
        <v>430</v>
      </c>
      <c r="I1446" t="s">
        <v>539</v>
      </c>
      <c r="J1446" t="s">
        <v>540</v>
      </c>
      <c r="K1446" t="s">
        <v>189</v>
      </c>
      <c r="L1446">
        <v>300</v>
      </c>
      <c r="M1446" t="s">
        <v>180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25">
      <c r="A1447">
        <v>49</v>
      </c>
      <c r="B1447" t="s">
        <v>467</v>
      </c>
      <c r="C1447">
        <v>2019</v>
      </c>
      <c r="D1447">
        <v>12</v>
      </c>
      <c r="E1447" t="s">
        <v>198</v>
      </c>
      <c r="F1447">
        <v>3</v>
      </c>
      <c r="G1447" t="s">
        <v>179</v>
      </c>
      <c r="H1447">
        <v>411</v>
      </c>
      <c r="I1447" t="s">
        <v>536</v>
      </c>
      <c r="J1447" t="s">
        <v>537</v>
      </c>
      <c r="K1447" t="s">
        <v>189</v>
      </c>
      <c r="L1447">
        <v>1670</v>
      </c>
      <c r="M1447" t="s">
        <v>538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25">
      <c r="A1448">
        <v>49</v>
      </c>
      <c r="B1448" t="s">
        <v>467</v>
      </c>
      <c r="C1448">
        <v>2019</v>
      </c>
      <c r="D1448">
        <v>12</v>
      </c>
      <c r="E1448" t="s">
        <v>198</v>
      </c>
      <c r="F1448">
        <v>3</v>
      </c>
      <c r="G1448" t="s">
        <v>179</v>
      </c>
      <c r="H1448">
        <v>409</v>
      </c>
      <c r="I1448" t="s">
        <v>564</v>
      </c>
      <c r="J1448">
        <v>3367</v>
      </c>
      <c r="K1448" t="s">
        <v>189</v>
      </c>
      <c r="L1448">
        <v>300</v>
      </c>
      <c r="M1448" t="s">
        <v>180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25">
      <c r="A1449">
        <v>49</v>
      </c>
      <c r="B1449" t="s">
        <v>467</v>
      </c>
      <c r="C1449">
        <v>2019</v>
      </c>
      <c r="D1449">
        <v>12</v>
      </c>
      <c r="E1449" t="s">
        <v>198</v>
      </c>
      <c r="F1449">
        <v>5</v>
      </c>
      <c r="G1449" t="s">
        <v>184</v>
      </c>
      <c r="H1449">
        <v>414</v>
      </c>
      <c r="I1449" t="s">
        <v>552</v>
      </c>
      <c r="J1449">
        <v>3421</v>
      </c>
      <c r="K1449" t="s">
        <v>189</v>
      </c>
      <c r="L1449">
        <v>1670</v>
      </c>
      <c r="M1449" t="s">
        <v>538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25">
      <c r="A1450">
        <v>49</v>
      </c>
      <c r="B1450" t="s">
        <v>467</v>
      </c>
      <c r="C1450">
        <v>2019</v>
      </c>
      <c r="D1450">
        <v>12</v>
      </c>
      <c r="E1450" t="s">
        <v>198</v>
      </c>
      <c r="F1450">
        <v>1</v>
      </c>
      <c r="G1450" t="s">
        <v>176</v>
      </c>
      <c r="H1450">
        <v>400</v>
      </c>
      <c r="I1450" t="s">
        <v>557</v>
      </c>
      <c r="J1450">
        <v>1247</v>
      </c>
      <c r="K1450" t="s">
        <v>189</v>
      </c>
      <c r="L1450">
        <v>207</v>
      </c>
      <c r="M1450" t="s">
        <v>195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25">
      <c r="A1451">
        <v>49</v>
      </c>
      <c r="B1451" t="s">
        <v>467</v>
      </c>
      <c r="C1451">
        <v>2019</v>
      </c>
      <c r="D1451">
        <v>12</v>
      </c>
      <c r="E1451" t="s">
        <v>198</v>
      </c>
      <c r="F1451">
        <v>3</v>
      </c>
      <c r="G1451" t="s">
        <v>179</v>
      </c>
      <c r="H1451">
        <v>400</v>
      </c>
      <c r="I1451" t="s">
        <v>557</v>
      </c>
      <c r="J1451">
        <v>0</v>
      </c>
      <c r="K1451" t="s">
        <v>189</v>
      </c>
      <c r="L1451">
        <v>0</v>
      </c>
      <c r="M1451" t="s">
        <v>189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25">
      <c r="A1452">
        <v>49</v>
      </c>
      <c r="B1452" t="s">
        <v>467</v>
      </c>
      <c r="C1452">
        <v>2019</v>
      </c>
      <c r="D1452">
        <v>12</v>
      </c>
      <c r="E1452" t="s">
        <v>198</v>
      </c>
      <c r="F1452">
        <v>5</v>
      </c>
      <c r="G1452" t="s">
        <v>184</v>
      </c>
      <c r="H1452">
        <v>421</v>
      </c>
      <c r="I1452" t="s">
        <v>532</v>
      </c>
      <c r="J1452">
        <v>2496</v>
      </c>
      <c r="K1452" t="s">
        <v>189</v>
      </c>
      <c r="L1452">
        <v>400</v>
      </c>
      <c r="M1452" t="s">
        <v>184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25">
      <c r="A1453">
        <v>49</v>
      </c>
      <c r="B1453" t="s">
        <v>467</v>
      </c>
      <c r="C1453">
        <v>2019</v>
      </c>
      <c r="D1453">
        <v>12</v>
      </c>
      <c r="E1453" t="s">
        <v>198</v>
      </c>
      <c r="F1453">
        <v>5</v>
      </c>
      <c r="G1453" t="s">
        <v>184</v>
      </c>
      <c r="H1453">
        <v>405</v>
      </c>
      <c r="I1453" t="s">
        <v>551</v>
      </c>
      <c r="J1453">
        <v>2237</v>
      </c>
      <c r="K1453" t="s">
        <v>189</v>
      </c>
      <c r="L1453">
        <v>400</v>
      </c>
      <c r="M1453" t="s">
        <v>184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25">
      <c r="A1454">
        <v>49</v>
      </c>
      <c r="B1454" t="s">
        <v>467</v>
      </c>
      <c r="C1454">
        <v>2019</v>
      </c>
      <c r="D1454">
        <v>12</v>
      </c>
      <c r="E1454" t="s">
        <v>198</v>
      </c>
      <c r="F1454">
        <v>3</v>
      </c>
      <c r="G1454" t="s">
        <v>179</v>
      </c>
      <c r="H1454">
        <v>414</v>
      </c>
      <c r="I1454" t="s">
        <v>552</v>
      </c>
      <c r="J1454">
        <v>3421</v>
      </c>
      <c r="K1454" t="s">
        <v>189</v>
      </c>
      <c r="L1454">
        <v>1670</v>
      </c>
      <c r="M1454" t="s">
        <v>538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25">
      <c r="A1455">
        <v>49</v>
      </c>
      <c r="B1455" t="s">
        <v>467</v>
      </c>
      <c r="C1455">
        <v>2019</v>
      </c>
      <c r="D1455">
        <v>12</v>
      </c>
      <c r="E1455" t="s">
        <v>198</v>
      </c>
      <c r="F1455">
        <v>3</v>
      </c>
      <c r="G1455" t="s">
        <v>179</v>
      </c>
      <c r="H1455">
        <v>428</v>
      </c>
      <c r="I1455" t="s">
        <v>576</v>
      </c>
      <c r="J1455" t="s">
        <v>577</v>
      </c>
      <c r="K1455" t="s">
        <v>189</v>
      </c>
      <c r="L1455">
        <v>1675</v>
      </c>
      <c r="M1455" t="s">
        <v>528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25">
      <c r="A1456">
        <v>49</v>
      </c>
      <c r="B1456" t="s">
        <v>467</v>
      </c>
      <c r="C1456">
        <v>2019</v>
      </c>
      <c r="D1456">
        <v>12</v>
      </c>
      <c r="E1456" t="s">
        <v>198</v>
      </c>
      <c r="F1456">
        <v>1</v>
      </c>
      <c r="G1456" t="s">
        <v>176</v>
      </c>
      <c r="H1456">
        <v>401</v>
      </c>
      <c r="I1456" t="s">
        <v>572</v>
      </c>
      <c r="J1456">
        <v>1012</v>
      </c>
      <c r="K1456" t="s">
        <v>189</v>
      </c>
      <c r="L1456">
        <v>200</v>
      </c>
      <c r="M1456" t="s">
        <v>187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25">
      <c r="A1457">
        <v>49</v>
      </c>
      <c r="B1457" t="s">
        <v>467</v>
      </c>
      <c r="C1457">
        <v>2019</v>
      </c>
      <c r="D1457">
        <v>12</v>
      </c>
      <c r="E1457" t="s">
        <v>198</v>
      </c>
      <c r="F1457">
        <v>5</v>
      </c>
      <c r="G1457" t="s">
        <v>184</v>
      </c>
      <c r="H1457">
        <v>411</v>
      </c>
      <c r="I1457" t="s">
        <v>536</v>
      </c>
      <c r="J1457" t="s">
        <v>537</v>
      </c>
      <c r="K1457" t="s">
        <v>189</v>
      </c>
      <c r="L1457">
        <v>1670</v>
      </c>
      <c r="M1457" t="s">
        <v>538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25">
      <c r="A1458">
        <v>49</v>
      </c>
      <c r="B1458" t="s">
        <v>467</v>
      </c>
      <c r="C1458">
        <v>2019</v>
      </c>
      <c r="D1458">
        <v>12</v>
      </c>
      <c r="E1458" t="s">
        <v>198</v>
      </c>
      <c r="F1458">
        <v>5</v>
      </c>
      <c r="G1458" t="s">
        <v>184</v>
      </c>
      <c r="H1458">
        <v>443</v>
      </c>
      <c r="I1458" t="s">
        <v>541</v>
      </c>
      <c r="J1458">
        <v>2121</v>
      </c>
      <c r="K1458" t="s">
        <v>189</v>
      </c>
      <c r="L1458">
        <v>1670</v>
      </c>
      <c r="M1458" t="s">
        <v>538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25">
      <c r="A1459">
        <v>49</v>
      </c>
      <c r="B1459" t="s">
        <v>467</v>
      </c>
      <c r="C1459">
        <v>2019</v>
      </c>
      <c r="D1459">
        <v>12</v>
      </c>
      <c r="E1459" t="s">
        <v>198</v>
      </c>
      <c r="F1459">
        <v>3</v>
      </c>
      <c r="G1459" t="s">
        <v>179</v>
      </c>
      <c r="H1459">
        <v>405</v>
      </c>
      <c r="I1459" t="s">
        <v>551</v>
      </c>
      <c r="J1459">
        <v>2237</v>
      </c>
      <c r="K1459" t="s">
        <v>189</v>
      </c>
      <c r="L1459">
        <v>300</v>
      </c>
      <c r="M1459" t="s">
        <v>180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25">
      <c r="A1460">
        <v>49</v>
      </c>
      <c r="B1460" t="s">
        <v>467</v>
      </c>
      <c r="C1460">
        <v>2019</v>
      </c>
      <c r="D1460">
        <v>12</v>
      </c>
      <c r="E1460" t="s">
        <v>198</v>
      </c>
      <c r="F1460">
        <v>5</v>
      </c>
      <c r="G1460" t="s">
        <v>184</v>
      </c>
      <c r="H1460">
        <v>418</v>
      </c>
      <c r="I1460" t="s">
        <v>575</v>
      </c>
      <c r="J1460">
        <v>2321</v>
      </c>
      <c r="K1460" t="s">
        <v>189</v>
      </c>
      <c r="L1460">
        <v>1671</v>
      </c>
      <c r="M1460" t="s">
        <v>531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25">
      <c r="A1461">
        <v>49</v>
      </c>
      <c r="B1461" t="s">
        <v>467</v>
      </c>
      <c r="C1461">
        <v>2019</v>
      </c>
      <c r="D1461">
        <v>12</v>
      </c>
      <c r="E1461" t="s">
        <v>198</v>
      </c>
      <c r="F1461">
        <v>3</v>
      </c>
      <c r="G1461" t="s">
        <v>179</v>
      </c>
      <c r="H1461">
        <v>417</v>
      </c>
      <c r="I1461" t="s">
        <v>546</v>
      </c>
      <c r="J1461">
        <v>2367</v>
      </c>
      <c r="K1461" t="s">
        <v>189</v>
      </c>
      <c r="L1461">
        <v>300</v>
      </c>
      <c r="M1461" t="s">
        <v>180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25">
      <c r="A1462">
        <v>49</v>
      </c>
      <c r="B1462" t="s">
        <v>467</v>
      </c>
      <c r="C1462">
        <v>2019</v>
      </c>
      <c r="D1462">
        <v>12</v>
      </c>
      <c r="E1462" t="s">
        <v>198</v>
      </c>
      <c r="F1462">
        <v>3</v>
      </c>
      <c r="G1462" t="s">
        <v>179</v>
      </c>
      <c r="H1462">
        <v>413</v>
      </c>
      <c r="I1462" t="s">
        <v>558</v>
      </c>
      <c r="J1462">
        <v>3496</v>
      </c>
      <c r="K1462" t="s">
        <v>189</v>
      </c>
      <c r="L1462">
        <v>300</v>
      </c>
      <c r="M1462" t="s">
        <v>180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25">
      <c r="A1463">
        <v>49</v>
      </c>
      <c r="B1463" t="s">
        <v>467</v>
      </c>
      <c r="C1463">
        <v>2019</v>
      </c>
      <c r="D1463">
        <v>12</v>
      </c>
      <c r="E1463" t="s">
        <v>198</v>
      </c>
      <c r="F1463">
        <v>3</v>
      </c>
      <c r="G1463" t="s">
        <v>179</v>
      </c>
      <c r="H1463">
        <v>425</v>
      </c>
      <c r="I1463" t="s">
        <v>526</v>
      </c>
      <c r="J1463" t="s">
        <v>527</v>
      </c>
      <c r="K1463" t="s">
        <v>189</v>
      </c>
      <c r="L1463">
        <v>1675</v>
      </c>
      <c r="M1463" t="s">
        <v>528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25">
      <c r="A1464">
        <v>49</v>
      </c>
      <c r="B1464" t="s">
        <v>467</v>
      </c>
      <c r="C1464">
        <v>2019</v>
      </c>
      <c r="D1464">
        <v>12</v>
      </c>
      <c r="E1464" t="s">
        <v>198</v>
      </c>
      <c r="F1464">
        <v>3</v>
      </c>
      <c r="G1464" t="s">
        <v>179</v>
      </c>
      <c r="H1464">
        <v>441</v>
      </c>
      <c r="I1464" t="s">
        <v>573</v>
      </c>
      <c r="J1464" t="s">
        <v>574</v>
      </c>
      <c r="K1464" t="s">
        <v>189</v>
      </c>
      <c r="L1464">
        <v>300</v>
      </c>
      <c r="M1464" t="s">
        <v>180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25">
      <c r="A1465">
        <v>49</v>
      </c>
      <c r="B1465" t="s">
        <v>467</v>
      </c>
      <c r="C1465">
        <v>2019</v>
      </c>
      <c r="D1465">
        <v>12</v>
      </c>
      <c r="E1465" t="s">
        <v>198</v>
      </c>
      <c r="F1465">
        <v>1</v>
      </c>
      <c r="G1465" t="s">
        <v>176</v>
      </c>
      <c r="H1465">
        <v>403</v>
      </c>
      <c r="I1465" t="s">
        <v>559</v>
      </c>
      <c r="J1465">
        <v>1101</v>
      </c>
      <c r="K1465" t="s">
        <v>189</v>
      </c>
      <c r="L1465">
        <v>200</v>
      </c>
      <c r="M1465" t="s">
        <v>187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25">
      <c r="A1466">
        <v>49</v>
      </c>
      <c r="B1466" t="s">
        <v>467</v>
      </c>
      <c r="C1466">
        <v>2019</v>
      </c>
      <c r="D1466">
        <v>12</v>
      </c>
      <c r="E1466" t="s">
        <v>198</v>
      </c>
      <c r="F1466">
        <v>3</v>
      </c>
      <c r="G1466" t="s">
        <v>179</v>
      </c>
      <c r="H1466">
        <v>432</v>
      </c>
      <c r="I1466" t="s">
        <v>554</v>
      </c>
      <c r="J1466" t="s">
        <v>555</v>
      </c>
      <c r="K1466" t="s">
        <v>189</v>
      </c>
      <c r="L1466">
        <v>1674</v>
      </c>
      <c r="M1466" t="s">
        <v>556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25">
      <c r="A1467">
        <v>49</v>
      </c>
      <c r="B1467" t="s">
        <v>467</v>
      </c>
      <c r="C1467">
        <v>2019</v>
      </c>
      <c r="D1467">
        <v>12</v>
      </c>
      <c r="E1467" t="s">
        <v>198</v>
      </c>
      <c r="F1467">
        <v>5</v>
      </c>
      <c r="G1467" t="s">
        <v>184</v>
      </c>
      <c r="H1467">
        <v>424</v>
      </c>
      <c r="I1467" t="s">
        <v>565</v>
      </c>
      <c r="J1467">
        <v>2431</v>
      </c>
      <c r="K1467" t="s">
        <v>189</v>
      </c>
      <c r="L1467">
        <v>400</v>
      </c>
      <c r="M1467" t="s">
        <v>184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25">
      <c r="A1468">
        <v>49</v>
      </c>
      <c r="B1468" t="s">
        <v>467</v>
      </c>
      <c r="C1468">
        <v>2019</v>
      </c>
      <c r="D1468">
        <v>12</v>
      </c>
      <c r="E1468" t="s">
        <v>198</v>
      </c>
      <c r="F1468">
        <v>3</v>
      </c>
      <c r="G1468" t="s">
        <v>179</v>
      </c>
      <c r="H1468">
        <v>422</v>
      </c>
      <c r="I1468" t="s">
        <v>547</v>
      </c>
      <c r="J1468">
        <v>2421</v>
      </c>
      <c r="K1468" t="s">
        <v>189</v>
      </c>
      <c r="L1468">
        <v>1671</v>
      </c>
      <c r="M1468" t="s">
        <v>531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25">
      <c r="A1469">
        <v>49</v>
      </c>
      <c r="B1469" t="s">
        <v>467</v>
      </c>
      <c r="C1469">
        <v>2019</v>
      </c>
      <c r="D1469">
        <v>12</v>
      </c>
      <c r="E1469" t="s">
        <v>198</v>
      </c>
      <c r="F1469">
        <v>3</v>
      </c>
      <c r="G1469" t="s">
        <v>179</v>
      </c>
      <c r="H1469">
        <v>407</v>
      </c>
      <c r="I1469" t="s">
        <v>543</v>
      </c>
      <c r="J1469" t="s">
        <v>544</v>
      </c>
      <c r="K1469" t="s">
        <v>189</v>
      </c>
      <c r="L1469">
        <v>1670</v>
      </c>
      <c r="M1469" t="s">
        <v>538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25">
      <c r="A1470">
        <v>49</v>
      </c>
      <c r="B1470" t="s">
        <v>467</v>
      </c>
      <c r="C1470">
        <v>2019</v>
      </c>
      <c r="D1470">
        <v>12</v>
      </c>
      <c r="E1470" t="s">
        <v>198</v>
      </c>
      <c r="F1470">
        <v>5</v>
      </c>
      <c r="G1470" t="s">
        <v>184</v>
      </c>
      <c r="H1470">
        <v>407</v>
      </c>
      <c r="I1470" t="s">
        <v>543</v>
      </c>
      <c r="J1470" t="s">
        <v>544</v>
      </c>
      <c r="K1470" t="s">
        <v>189</v>
      </c>
      <c r="L1470">
        <v>1670</v>
      </c>
      <c r="M1470" t="s">
        <v>538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25">
      <c r="A1471">
        <v>49</v>
      </c>
      <c r="B1471" t="s">
        <v>467</v>
      </c>
      <c r="C1471">
        <v>2019</v>
      </c>
      <c r="D1471">
        <v>12</v>
      </c>
      <c r="E1471" t="s">
        <v>198</v>
      </c>
      <c r="F1471">
        <v>3</v>
      </c>
      <c r="G1471" t="s">
        <v>179</v>
      </c>
      <c r="H1471">
        <v>406</v>
      </c>
      <c r="I1471" t="s">
        <v>550</v>
      </c>
      <c r="J1471">
        <v>2221</v>
      </c>
      <c r="K1471" t="s">
        <v>189</v>
      </c>
      <c r="L1471">
        <v>1670</v>
      </c>
      <c r="M1471" t="s">
        <v>538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25">
      <c r="A1472">
        <v>49</v>
      </c>
      <c r="B1472" t="s">
        <v>467</v>
      </c>
      <c r="C1472">
        <v>2019</v>
      </c>
      <c r="D1472">
        <v>12</v>
      </c>
      <c r="E1472" t="s">
        <v>198</v>
      </c>
      <c r="F1472">
        <v>5</v>
      </c>
      <c r="G1472" t="s">
        <v>184</v>
      </c>
      <c r="H1472">
        <v>419</v>
      </c>
      <c r="I1472" t="s">
        <v>566</v>
      </c>
      <c r="J1472" t="s">
        <v>567</v>
      </c>
      <c r="K1472" t="s">
        <v>189</v>
      </c>
      <c r="L1472">
        <v>1671</v>
      </c>
      <c r="M1472" t="s">
        <v>531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25">
      <c r="A1473">
        <v>49</v>
      </c>
      <c r="B1473" t="s">
        <v>467</v>
      </c>
      <c r="C1473">
        <v>2019</v>
      </c>
      <c r="D1473">
        <v>12</v>
      </c>
      <c r="E1473" t="s">
        <v>198</v>
      </c>
      <c r="F1473">
        <v>5</v>
      </c>
      <c r="G1473" t="s">
        <v>184</v>
      </c>
      <c r="H1473">
        <v>415</v>
      </c>
      <c r="I1473" t="s">
        <v>548</v>
      </c>
      <c r="J1473" t="s">
        <v>549</v>
      </c>
      <c r="K1473" t="s">
        <v>189</v>
      </c>
      <c r="L1473">
        <v>1670</v>
      </c>
      <c r="M1473" t="s">
        <v>538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25">
      <c r="A1474">
        <v>49</v>
      </c>
      <c r="B1474" t="s">
        <v>467</v>
      </c>
      <c r="C1474">
        <v>2019</v>
      </c>
      <c r="D1474">
        <v>12</v>
      </c>
      <c r="E1474" t="s">
        <v>198</v>
      </c>
      <c r="F1474">
        <v>3</v>
      </c>
      <c r="G1474" t="s">
        <v>179</v>
      </c>
      <c r="H1474">
        <v>439</v>
      </c>
      <c r="I1474" t="s">
        <v>534</v>
      </c>
      <c r="J1474" t="s">
        <v>535</v>
      </c>
      <c r="K1474" t="s">
        <v>189</v>
      </c>
      <c r="L1474">
        <v>300</v>
      </c>
      <c r="M1474" t="s">
        <v>180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25">
      <c r="A1475">
        <v>49</v>
      </c>
      <c r="B1475" t="s">
        <v>467</v>
      </c>
      <c r="C1475">
        <v>2019</v>
      </c>
      <c r="D1475">
        <v>12</v>
      </c>
      <c r="E1475" t="s">
        <v>198</v>
      </c>
      <c r="F1475">
        <v>3</v>
      </c>
      <c r="G1475" t="s">
        <v>179</v>
      </c>
      <c r="H1475">
        <v>410</v>
      </c>
      <c r="I1475" t="s">
        <v>560</v>
      </c>
      <c r="J1475">
        <v>3321</v>
      </c>
      <c r="K1475" t="s">
        <v>189</v>
      </c>
      <c r="L1475">
        <v>1670</v>
      </c>
      <c r="M1475" t="s">
        <v>538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25">
      <c r="A1476">
        <v>49</v>
      </c>
      <c r="B1476" t="s">
        <v>467</v>
      </c>
      <c r="C1476">
        <v>2019</v>
      </c>
      <c r="D1476">
        <v>12</v>
      </c>
      <c r="E1476" t="s">
        <v>198</v>
      </c>
      <c r="F1476">
        <v>3</v>
      </c>
      <c r="G1476" t="s">
        <v>179</v>
      </c>
      <c r="H1476">
        <v>443</v>
      </c>
      <c r="I1476" t="s">
        <v>541</v>
      </c>
      <c r="J1476">
        <v>2121</v>
      </c>
      <c r="K1476" t="s">
        <v>189</v>
      </c>
      <c r="L1476">
        <v>1670</v>
      </c>
      <c r="M1476" t="s">
        <v>538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25">
      <c r="A1477">
        <v>49</v>
      </c>
      <c r="B1477" t="s">
        <v>467</v>
      </c>
      <c r="C1477">
        <v>2019</v>
      </c>
      <c r="D1477">
        <v>12</v>
      </c>
      <c r="E1477" t="s">
        <v>198</v>
      </c>
      <c r="F1477">
        <v>5</v>
      </c>
      <c r="G1477" t="s">
        <v>184</v>
      </c>
      <c r="H1477">
        <v>417</v>
      </c>
      <c r="I1477" t="s">
        <v>546</v>
      </c>
      <c r="J1477">
        <v>2367</v>
      </c>
      <c r="K1477" t="s">
        <v>189</v>
      </c>
      <c r="L1477">
        <v>400</v>
      </c>
      <c r="M1477" t="s">
        <v>184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25">
      <c r="A1478">
        <v>49</v>
      </c>
      <c r="B1478" t="s">
        <v>467</v>
      </c>
      <c r="C1478">
        <v>2019</v>
      </c>
      <c r="D1478">
        <v>12</v>
      </c>
      <c r="E1478" t="s">
        <v>198</v>
      </c>
      <c r="F1478">
        <v>3</v>
      </c>
      <c r="G1478" t="s">
        <v>179</v>
      </c>
      <c r="H1478">
        <v>446</v>
      </c>
      <c r="I1478" t="s">
        <v>568</v>
      </c>
      <c r="J1478">
        <v>8011</v>
      </c>
      <c r="K1478" t="s">
        <v>189</v>
      </c>
      <c r="L1478">
        <v>300</v>
      </c>
      <c r="M1478" t="s">
        <v>180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25">
      <c r="A1479">
        <v>49</v>
      </c>
      <c r="B1479" t="s">
        <v>467</v>
      </c>
      <c r="C1479">
        <v>2019</v>
      </c>
      <c r="D1479">
        <v>12</v>
      </c>
      <c r="E1479" t="s">
        <v>198</v>
      </c>
      <c r="F1479">
        <v>3</v>
      </c>
      <c r="G1479" t="s">
        <v>179</v>
      </c>
      <c r="H1479">
        <v>404</v>
      </c>
      <c r="I1479" t="s">
        <v>553</v>
      </c>
      <c r="J1479">
        <v>2107</v>
      </c>
      <c r="K1479" t="s">
        <v>189</v>
      </c>
      <c r="L1479">
        <v>300</v>
      </c>
      <c r="M1479" t="s">
        <v>180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25">
      <c r="A1480">
        <v>49</v>
      </c>
      <c r="B1480" t="s">
        <v>467</v>
      </c>
      <c r="C1480">
        <v>2019</v>
      </c>
      <c r="D1480">
        <v>12</v>
      </c>
      <c r="E1480" t="s">
        <v>198</v>
      </c>
      <c r="F1480">
        <v>10</v>
      </c>
      <c r="G1480" t="s">
        <v>193</v>
      </c>
      <c r="H1480">
        <v>401</v>
      </c>
      <c r="I1480" t="s">
        <v>572</v>
      </c>
      <c r="J1480">
        <v>1012</v>
      </c>
      <c r="K1480" t="s">
        <v>189</v>
      </c>
      <c r="L1480">
        <v>200</v>
      </c>
      <c r="M1480" t="s">
        <v>187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25">
      <c r="A1481">
        <v>49</v>
      </c>
      <c r="B1481" t="s">
        <v>467</v>
      </c>
      <c r="C1481">
        <v>2019</v>
      </c>
      <c r="D1481">
        <v>12</v>
      </c>
      <c r="E1481" t="s">
        <v>198</v>
      </c>
      <c r="F1481">
        <v>3</v>
      </c>
      <c r="G1481" t="s">
        <v>179</v>
      </c>
      <c r="H1481">
        <v>431</v>
      </c>
      <c r="I1481" t="s">
        <v>561</v>
      </c>
      <c r="J1481" t="s">
        <v>562</v>
      </c>
      <c r="K1481" t="s">
        <v>189</v>
      </c>
      <c r="L1481">
        <v>1673</v>
      </c>
      <c r="M1481" t="s">
        <v>563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25">
      <c r="A1482">
        <v>49</v>
      </c>
      <c r="B1482" t="s">
        <v>467</v>
      </c>
      <c r="C1482">
        <v>2019</v>
      </c>
      <c r="D1482">
        <v>12</v>
      </c>
      <c r="E1482" t="s">
        <v>198</v>
      </c>
      <c r="F1482">
        <v>5</v>
      </c>
      <c r="G1482" t="s">
        <v>184</v>
      </c>
      <c r="H1482">
        <v>404</v>
      </c>
      <c r="I1482" t="s">
        <v>553</v>
      </c>
      <c r="J1482">
        <v>2107</v>
      </c>
      <c r="K1482" t="s">
        <v>189</v>
      </c>
      <c r="L1482">
        <v>400</v>
      </c>
      <c r="M1482" t="s">
        <v>184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25">
      <c r="A1483">
        <v>49</v>
      </c>
      <c r="B1483" t="s">
        <v>467</v>
      </c>
      <c r="C1483">
        <v>2019</v>
      </c>
      <c r="D1483">
        <v>12</v>
      </c>
      <c r="E1483" t="s">
        <v>198</v>
      </c>
      <c r="F1483">
        <v>3</v>
      </c>
      <c r="G1483" t="s">
        <v>179</v>
      </c>
      <c r="H1483">
        <v>444</v>
      </c>
      <c r="I1483" t="s">
        <v>542</v>
      </c>
      <c r="J1483">
        <v>2131</v>
      </c>
      <c r="K1483" t="s">
        <v>189</v>
      </c>
      <c r="L1483">
        <v>300</v>
      </c>
      <c r="M1483" t="s">
        <v>180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25">
      <c r="A1484">
        <v>49</v>
      </c>
      <c r="B1484" t="s">
        <v>467</v>
      </c>
      <c r="C1484">
        <v>2019</v>
      </c>
      <c r="D1484">
        <v>12</v>
      </c>
      <c r="E1484" t="s">
        <v>198</v>
      </c>
      <c r="F1484">
        <v>5</v>
      </c>
      <c r="G1484" t="s">
        <v>184</v>
      </c>
      <c r="H1484">
        <v>406</v>
      </c>
      <c r="I1484" t="s">
        <v>550</v>
      </c>
      <c r="J1484">
        <v>2221</v>
      </c>
      <c r="K1484" t="s">
        <v>189</v>
      </c>
      <c r="L1484">
        <v>1670</v>
      </c>
      <c r="M1484" t="s">
        <v>538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25">
      <c r="A1485">
        <v>49</v>
      </c>
      <c r="B1485" t="s">
        <v>467</v>
      </c>
      <c r="C1485">
        <v>2019</v>
      </c>
      <c r="D1485">
        <v>12</v>
      </c>
      <c r="E1485" t="s">
        <v>198</v>
      </c>
      <c r="F1485">
        <v>3</v>
      </c>
      <c r="G1485" t="s">
        <v>179</v>
      </c>
      <c r="H1485">
        <v>408</v>
      </c>
      <c r="I1485" t="s">
        <v>525</v>
      </c>
      <c r="J1485">
        <v>2231</v>
      </c>
      <c r="K1485" t="s">
        <v>189</v>
      </c>
      <c r="L1485">
        <v>300</v>
      </c>
      <c r="M1485" t="s">
        <v>180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25">
      <c r="A1486">
        <v>49</v>
      </c>
      <c r="B1486" t="s">
        <v>467</v>
      </c>
      <c r="C1486">
        <v>2019</v>
      </c>
      <c r="D1486">
        <v>12</v>
      </c>
      <c r="E1486" t="s">
        <v>198</v>
      </c>
      <c r="F1486">
        <v>5</v>
      </c>
      <c r="G1486" t="s">
        <v>184</v>
      </c>
      <c r="H1486">
        <v>423</v>
      </c>
      <c r="I1486" t="s">
        <v>529</v>
      </c>
      <c r="J1486" t="s">
        <v>530</v>
      </c>
      <c r="K1486" t="s">
        <v>189</v>
      </c>
      <c r="L1486">
        <v>1671</v>
      </c>
      <c r="M1486" t="s">
        <v>531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25">
      <c r="A1487">
        <v>49</v>
      </c>
      <c r="B1487" t="s">
        <v>467</v>
      </c>
      <c r="C1487">
        <v>2019</v>
      </c>
      <c r="D1487">
        <v>12</v>
      </c>
      <c r="E1487" t="s">
        <v>198</v>
      </c>
      <c r="F1487">
        <v>5</v>
      </c>
      <c r="G1487" t="s">
        <v>184</v>
      </c>
      <c r="H1487">
        <v>410</v>
      </c>
      <c r="I1487" t="s">
        <v>560</v>
      </c>
      <c r="J1487">
        <v>3321</v>
      </c>
      <c r="K1487" t="s">
        <v>189</v>
      </c>
      <c r="L1487">
        <v>1670</v>
      </c>
      <c r="M1487" t="s">
        <v>538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25">
      <c r="A1488">
        <v>49</v>
      </c>
      <c r="B1488" t="s">
        <v>467</v>
      </c>
      <c r="C1488">
        <v>2019</v>
      </c>
      <c r="D1488">
        <v>12</v>
      </c>
      <c r="E1488" t="s">
        <v>198</v>
      </c>
      <c r="F1488">
        <v>3</v>
      </c>
      <c r="G1488" t="s">
        <v>179</v>
      </c>
      <c r="H1488">
        <v>412</v>
      </c>
      <c r="I1488" t="s">
        <v>580</v>
      </c>
      <c r="J1488">
        <v>3331</v>
      </c>
      <c r="K1488" t="s">
        <v>189</v>
      </c>
      <c r="L1488">
        <v>300</v>
      </c>
      <c r="M1488" t="s">
        <v>180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25">
      <c r="A1489">
        <v>49</v>
      </c>
      <c r="B1489" t="s">
        <v>467</v>
      </c>
      <c r="C1489">
        <v>2019</v>
      </c>
      <c r="D1489">
        <v>12</v>
      </c>
      <c r="E1489" t="s">
        <v>198</v>
      </c>
      <c r="F1489">
        <v>5</v>
      </c>
      <c r="G1489" t="s">
        <v>184</v>
      </c>
      <c r="H1489">
        <v>409</v>
      </c>
      <c r="I1489" t="s">
        <v>564</v>
      </c>
      <c r="J1489">
        <v>3367</v>
      </c>
      <c r="K1489" t="s">
        <v>189</v>
      </c>
      <c r="L1489">
        <v>400</v>
      </c>
      <c r="M1489" t="s">
        <v>184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25">
      <c r="A1490">
        <v>49</v>
      </c>
      <c r="B1490" t="s">
        <v>467</v>
      </c>
      <c r="C1490">
        <v>2020</v>
      </c>
      <c r="D1490">
        <v>1</v>
      </c>
      <c r="E1490" t="s">
        <v>197</v>
      </c>
      <c r="F1490">
        <v>5</v>
      </c>
      <c r="G1490" t="s">
        <v>184</v>
      </c>
      <c r="H1490">
        <v>407</v>
      </c>
      <c r="I1490" t="s">
        <v>543</v>
      </c>
      <c r="J1490" t="s">
        <v>544</v>
      </c>
      <c r="K1490" t="s">
        <v>189</v>
      </c>
      <c r="L1490">
        <v>1670</v>
      </c>
      <c r="M1490" t="s">
        <v>538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25">
      <c r="A1491">
        <v>49</v>
      </c>
      <c r="B1491" t="s">
        <v>467</v>
      </c>
      <c r="C1491">
        <v>2020</v>
      </c>
      <c r="D1491">
        <v>1</v>
      </c>
      <c r="E1491" t="s">
        <v>197</v>
      </c>
      <c r="F1491">
        <v>3</v>
      </c>
      <c r="G1491" t="s">
        <v>179</v>
      </c>
      <c r="H1491">
        <v>405</v>
      </c>
      <c r="I1491" t="s">
        <v>551</v>
      </c>
      <c r="J1491">
        <v>2237</v>
      </c>
      <c r="K1491" t="s">
        <v>189</v>
      </c>
      <c r="L1491">
        <v>300</v>
      </c>
      <c r="M1491" t="s">
        <v>180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25">
      <c r="A1492">
        <v>49</v>
      </c>
      <c r="B1492" t="s">
        <v>467</v>
      </c>
      <c r="C1492">
        <v>2020</v>
      </c>
      <c r="D1492">
        <v>1</v>
      </c>
      <c r="E1492" t="s">
        <v>197</v>
      </c>
      <c r="F1492">
        <v>5</v>
      </c>
      <c r="G1492" t="s">
        <v>184</v>
      </c>
      <c r="H1492">
        <v>406</v>
      </c>
      <c r="I1492" t="s">
        <v>550</v>
      </c>
      <c r="J1492">
        <v>2221</v>
      </c>
      <c r="K1492" t="s">
        <v>189</v>
      </c>
      <c r="L1492">
        <v>1670</v>
      </c>
      <c r="M1492" t="s">
        <v>538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25">
      <c r="A1493">
        <v>49</v>
      </c>
      <c r="B1493" t="s">
        <v>467</v>
      </c>
      <c r="C1493">
        <v>2020</v>
      </c>
      <c r="D1493">
        <v>1</v>
      </c>
      <c r="E1493" t="s">
        <v>197</v>
      </c>
      <c r="F1493">
        <v>3</v>
      </c>
      <c r="G1493" t="s">
        <v>179</v>
      </c>
      <c r="H1493">
        <v>418</v>
      </c>
      <c r="I1493" t="s">
        <v>575</v>
      </c>
      <c r="J1493">
        <v>2321</v>
      </c>
      <c r="K1493" t="s">
        <v>189</v>
      </c>
      <c r="L1493">
        <v>1671</v>
      </c>
      <c r="M1493" t="s">
        <v>531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25">
      <c r="A1494">
        <v>49</v>
      </c>
      <c r="B1494" t="s">
        <v>467</v>
      </c>
      <c r="C1494">
        <v>2020</v>
      </c>
      <c r="D1494">
        <v>1</v>
      </c>
      <c r="E1494" t="s">
        <v>197</v>
      </c>
      <c r="F1494">
        <v>3</v>
      </c>
      <c r="G1494" t="s">
        <v>179</v>
      </c>
      <c r="H1494">
        <v>415</v>
      </c>
      <c r="I1494" t="s">
        <v>548</v>
      </c>
      <c r="J1494" t="s">
        <v>549</v>
      </c>
      <c r="K1494" t="s">
        <v>189</v>
      </c>
      <c r="L1494">
        <v>1670</v>
      </c>
      <c r="M1494" t="s">
        <v>538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25">
      <c r="A1495">
        <v>49</v>
      </c>
      <c r="B1495" t="s">
        <v>467</v>
      </c>
      <c r="C1495">
        <v>2020</v>
      </c>
      <c r="D1495">
        <v>1</v>
      </c>
      <c r="E1495" t="s">
        <v>197</v>
      </c>
      <c r="F1495">
        <v>5</v>
      </c>
      <c r="G1495" t="s">
        <v>184</v>
      </c>
      <c r="H1495">
        <v>415</v>
      </c>
      <c r="I1495" t="s">
        <v>548</v>
      </c>
      <c r="J1495" t="s">
        <v>549</v>
      </c>
      <c r="K1495" t="s">
        <v>189</v>
      </c>
      <c r="L1495">
        <v>1670</v>
      </c>
      <c r="M1495" t="s">
        <v>538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25">
      <c r="A1496">
        <v>49</v>
      </c>
      <c r="B1496" t="s">
        <v>467</v>
      </c>
      <c r="C1496">
        <v>2020</v>
      </c>
      <c r="D1496">
        <v>1</v>
      </c>
      <c r="E1496" t="s">
        <v>197</v>
      </c>
      <c r="F1496">
        <v>5</v>
      </c>
      <c r="G1496" t="s">
        <v>184</v>
      </c>
      <c r="H1496">
        <v>421</v>
      </c>
      <c r="I1496" t="s">
        <v>532</v>
      </c>
      <c r="J1496">
        <v>2496</v>
      </c>
      <c r="K1496" t="s">
        <v>189</v>
      </c>
      <c r="L1496">
        <v>400</v>
      </c>
      <c r="M1496" t="s">
        <v>184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25">
      <c r="A1497">
        <v>49</v>
      </c>
      <c r="B1497" t="s">
        <v>467</v>
      </c>
      <c r="C1497">
        <v>2020</v>
      </c>
      <c r="D1497">
        <v>1</v>
      </c>
      <c r="E1497" t="s">
        <v>197</v>
      </c>
      <c r="F1497">
        <v>3</v>
      </c>
      <c r="G1497" t="s">
        <v>179</v>
      </c>
      <c r="H1497">
        <v>428</v>
      </c>
      <c r="I1497" t="s">
        <v>576</v>
      </c>
      <c r="J1497" t="s">
        <v>577</v>
      </c>
      <c r="K1497" t="s">
        <v>189</v>
      </c>
      <c r="L1497">
        <v>1675</v>
      </c>
      <c r="M1497" t="s">
        <v>528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25">
      <c r="A1498">
        <v>49</v>
      </c>
      <c r="B1498" t="s">
        <v>467</v>
      </c>
      <c r="C1498">
        <v>2020</v>
      </c>
      <c r="D1498">
        <v>1</v>
      </c>
      <c r="E1498" t="s">
        <v>197</v>
      </c>
      <c r="F1498">
        <v>1</v>
      </c>
      <c r="G1498" t="s">
        <v>176</v>
      </c>
      <c r="H1498">
        <v>401</v>
      </c>
      <c r="I1498" t="s">
        <v>572</v>
      </c>
      <c r="J1498">
        <v>1012</v>
      </c>
      <c r="K1498" t="s">
        <v>189</v>
      </c>
      <c r="L1498">
        <v>200</v>
      </c>
      <c r="M1498" t="s">
        <v>187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25">
      <c r="A1499">
        <v>49</v>
      </c>
      <c r="B1499" t="s">
        <v>467</v>
      </c>
      <c r="C1499">
        <v>2020</v>
      </c>
      <c r="D1499">
        <v>1</v>
      </c>
      <c r="E1499" t="s">
        <v>197</v>
      </c>
      <c r="F1499">
        <v>10</v>
      </c>
      <c r="G1499" t="s">
        <v>193</v>
      </c>
      <c r="H1499">
        <v>404</v>
      </c>
      <c r="I1499" t="s">
        <v>553</v>
      </c>
      <c r="J1499">
        <v>0</v>
      </c>
      <c r="K1499" t="s">
        <v>189</v>
      </c>
      <c r="L1499">
        <v>0</v>
      </c>
      <c r="M1499" t="s">
        <v>189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25">
      <c r="A1500">
        <v>49</v>
      </c>
      <c r="B1500" t="s">
        <v>467</v>
      </c>
      <c r="C1500">
        <v>2020</v>
      </c>
      <c r="D1500">
        <v>1</v>
      </c>
      <c r="E1500" t="s">
        <v>197</v>
      </c>
      <c r="F1500">
        <v>3</v>
      </c>
      <c r="G1500" t="s">
        <v>179</v>
      </c>
      <c r="H1500">
        <v>431</v>
      </c>
      <c r="I1500" t="s">
        <v>561</v>
      </c>
      <c r="J1500" t="s">
        <v>562</v>
      </c>
      <c r="K1500" t="s">
        <v>189</v>
      </c>
      <c r="L1500">
        <v>1673</v>
      </c>
      <c r="M1500" t="s">
        <v>563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25">
      <c r="A1501">
        <v>49</v>
      </c>
      <c r="B1501" t="s">
        <v>467</v>
      </c>
      <c r="C1501">
        <v>2020</v>
      </c>
      <c r="D1501">
        <v>1</v>
      </c>
      <c r="E1501" t="s">
        <v>197</v>
      </c>
      <c r="F1501">
        <v>3</v>
      </c>
      <c r="G1501" t="s">
        <v>179</v>
      </c>
      <c r="H1501">
        <v>443</v>
      </c>
      <c r="I1501" t="s">
        <v>541</v>
      </c>
      <c r="J1501">
        <v>2121</v>
      </c>
      <c r="K1501" t="s">
        <v>189</v>
      </c>
      <c r="L1501">
        <v>1670</v>
      </c>
      <c r="M1501" t="s">
        <v>538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25">
      <c r="A1502">
        <v>49</v>
      </c>
      <c r="B1502" t="s">
        <v>467</v>
      </c>
      <c r="C1502">
        <v>2020</v>
      </c>
      <c r="D1502">
        <v>1</v>
      </c>
      <c r="E1502" t="s">
        <v>197</v>
      </c>
      <c r="F1502">
        <v>3</v>
      </c>
      <c r="G1502" t="s">
        <v>179</v>
      </c>
      <c r="H1502">
        <v>444</v>
      </c>
      <c r="I1502" t="s">
        <v>542</v>
      </c>
      <c r="J1502">
        <v>2131</v>
      </c>
      <c r="K1502" t="s">
        <v>189</v>
      </c>
      <c r="L1502">
        <v>300</v>
      </c>
      <c r="M1502" t="s">
        <v>180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25">
      <c r="A1503">
        <v>49</v>
      </c>
      <c r="B1503" t="s">
        <v>467</v>
      </c>
      <c r="C1503">
        <v>2020</v>
      </c>
      <c r="D1503">
        <v>1</v>
      </c>
      <c r="E1503" t="s">
        <v>197</v>
      </c>
      <c r="F1503">
        <v>3</v>
      </c>
      <c r="G1503" t="s">
        <v>179</v>
      </c>
      <c r="H1503">
        <v>406</v>
      </c>
      <c r="I1503" t="s">
        <v>550</v>
      </c>
      <c r="J1503">
        <v>2221</v>
      </c>
      <c r="K1503" t="s">
        <v>189</v>
      </c>
      <c r="L1503">
        <v>1670</v>
      </c>
      <c r="M1503" t="s">
        <v>538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25">
      <c r="A1504">
        <v>49</v>
      </c>
      <c r="B1504" t="s">
        <v>467</v>
      </c>
      <c r="C1504">
        <v>2020</v>
      </c>
      <c r="D1504">
        <v>1</v>
      </c>
      <c r="E1504" t="s">
        <v>197</v>
      </c>
      <c r="F1504">
        <v>5</v>
      </c>
      <c r="G1504" t="s">
        <v>184</v>
      </c>
      <c r="H1504">
        <v>420</v>
      </c>
      <c r="I1504" t="s">
        <v>545</v>
      </c>
      <c r="J1504">
        <v>2331</v>
      </c>
      <c r="K1504" t="s">
        <v>189</v>
      </c>
      <c r="L1504">
        <v>400</v>
      </c>
      <c r="M1504" t="s">
        <v>184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25">
      <c r="A1505">
        <v>49</v>
      </c>
      <c r="B1505" t="s">
        <v>467</v>
      </c>
      <c r="C1505">
        <v>2020</v>
      </c>
      <c r="D1505">
        <v>1</v>
      </c>
      <c r="E1505" t="s">
        <v>197</v>
      </c>
      <c r="F1505">
        <v>3</v>
      </c>
      <c r="G1505" t="s">
        <v>179</v>
      </c>
      <c r="H1505">
        <v>412</v>
      </c>
      <c r="I1505" t="s">
        <v>580</v>
      </c>
      <c r="J1505">
        <v>3331</v>
      </c>
      <c r="K1505" t="s">
        <v>189</v>
      </c>
      <c r="L1505">
        <v>300</v>
      </c>
      <c r="M1505" t="s">
        <v>180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25">
      <c r="A1506">
        <v>49</v>
      </c>
      <c r="B1506" t="s">
        <v>467</v>
      </c>
      <c r="C1506">
        <v>2020</v>
      </c>
      <c r="D1506">
        <v>1</v>
      </c>
      <c r="E1506" t="s">
        <v>197</v>
      </c>
      <c r="F1506">
        <v>3</v>
      </c>
      <c r="G1506" t="s">
        <v>179</v>
      </c>
      <c r="H1506">
        <v>414</v>
      </c>
      <c r="I1506" t="s">
        <v>552</v>
      </c>
      <c r="J1506">
        <v>3421</v>
      </c>
      <c r="K1506" t="s">
        <v>189</v>
      </c>
      <c r="L1506">
        <v>1670</v>
      </c>
      <c r="M1506" t="s">
        <v>538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25">
      <c r="A1507">
        <v>49</v>
      </c>
      <c r="B1507" t="s">
        <v>467</v>
      </c>
      <c r="C1507">
        <v>2020</v>
      </c>
      <c r="D1507">
        <v>1</v>
      </c>
      <c r="E1507" t="s">
        <v>197</v>
      </c>
      <c r="F1507">
        <v>3</v>
      </c>
      <c r="G1507" t="s">
        <v>179</v>
      </c>
      <c r="H1507">
        <v>413</v>
      </c>
      <c r="I1507" t="s">
        <v>558</v>
      </c>
      <c r="J1507">
        <v>3496</v>
      </c>
      <c r="K1507" t="s">
        <v>189</v>
      </c>
      <c r="L1507">
        <v>300</v>
      </c>
      <c r="M1507" t="s">
        <v>180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25">
      <c r="A1508">
        <v>49</v>
      </c>
      <c r="B1508" t="s">
        <v>467</v>
      </c>
      <c r="C1508">
        <v>2020</v>
      </c>
      <c r="D1508">
        <v>1</v>
      </c>
      <c r="E1508" t="s">
        <v>197</v>
      </c>
      <c r="F1508">
        <v>3</v>
      </c>
      <c r="G1508" t="s">
        <v>179</v>
      </c>
      <c r="H1508">
        <v>411</v>
      </c>
      <c r="I1508" t="s">
        <v>536</v>
      </c>
      <c r="J1508" t="s">
        <v>537</v>
      </c>
      <c r="K1508" t="s">
        <v>189</v>
      </c>
      <c r="L1508">
        <v>1670</v>
      </c>
      <c r="M1508" t="s">
        <v>538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25">
      <c r="A1509">
        <v>49</v>
      </c>
      <c r="B1509" t="s">
        <v>467</v>
      </c>
      <c r="C1509">
        <v>2020</v>
      </c>
      <c r="D1509">
        <v>1</v>
      </c>
      <c r="E1509" t="s">
        <v>197</v>
      </c>
      <c r="F1509">
        <v>3</v>
      </c>
      <c r="G1509" t="s">
        <v>179</v>
      </c>
      <c r="H1509">
        <v>425</v>
      </c>
      <c r="I1509" t="s">
        <v>526</v>
      </c>
      <c r="J1509" t="s">
        <v>527</v>
      </c>
      <c r="K1509" t="s">
        <v>189</v>
      </c>
      <c r="L1509">
        <v>1675</v>
      </c>
      <c r="M1509" t="s">
        <v>528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25">
      <c r="A1510">
        <v>49</v>
      </c>
      <c r="B1510" t="s">
        <v>467</v>
      </c>
      <c r="C1510">
        <v>2020</v>
      </c>
      <c r="D1510">
        <v>1</v>
      </c>
      <c r="E1510" t="s">
        <v>197</v>
      </c>
      <c r="F1510">
        <v>10</v>
      </c>
      <c r="G1510" t="s">
        <v>193</v>
      </c>
      <c r="H1510">
        <v>400</v>
      </c>
      <c r="I1510" t="s">
        <v>557</v>
      </c>
      <c r="J1510">
        <v>1247</v>
      </c>
      <c r="K1510" t="s">
        <v>189</v>
      </c>
      <c r="L1510">
        <v>207</v>
      </c>
      <c r="M1510" t="s">
        <v>195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25">
      <c r="A1511">
        <v>49</v>
      </c>
      <c r="B1511" t="s">
        <v>467</v>
      </c>
      <c r="C1511">
        <v>2020</v>
      </c>
      <c r="D1511">
        <v>1</v>
      </c>
      <c r="E1511" t="s">
        <v>197</v>
      </c>
      <c r="F1511">
        <v>3</v>
      </c>
      <c r="G1511" t="s">
        <v>179</v>
      </c>
      <c r="H1511">
        <v>439</v>
      </c>
      <c r="I1511" t="s">
        <v>534</v>
      </c>
      <c r="J1511" t="s">
        <v>535</v>
      </c>
      <c r="K1511" t="s">
        <v>189</v>
      </c>
      <c r="L1511">
        <v>300</v>
      </c>
      <c r="M1511" t="s">
        <v>180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25">
      <c r="A1512">
        <v>49</v>
      </c>
      <c r="B1512" t="s">
        <v>467</v>
      </c>
      <c r="C1512">
        <v>2020</v>
      </c>
      <c r="D1512">
        <v>1</v>
      </c>
      <c r="E1512" t="s">
        <v>197</v>
      </c>
      <c r="F1512">
        <v>5</v>
      </c>
      <c r="G1512" t="s">
        <v>184</v>
      </c>
      <c r="H1512">
        <v>418</v>
      </c>
      <c r="I1512" t="s">
        <v>575</v>
      </c>
      <c r="J1512">
        <v>2321</v>
      </c>
      <c r="K1512" t="s">
        <v>189</v>
      </c>
      <c r="L1512">
        <v>1671</v>
      </c>
      <c r="M1512" t="s">
        <v>531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25">
      <c r="A1513">
        <v>49</v>
      </c>
      <c r="B1513" t="s">
        <v>467</v>
      </c>
      <c r="C1513">
        <v>2020</v>
      </c>
      <c r="D1513">
        <v>1</v>
      </c>
      <c r="E1513" t="s">
        <v>197</v>
      </c>
      <c r="F1513">
        <v>3</v>
      </c>
      <c r="G1513" t="s">
        <v>179</v>
      </c>
      <c r="H1513">
        <v>410</v>
      </c>
      <c r="I1513" t="s">
        <v>560</v>
      </c>
      <c r="J1513">
        <v>3321</v>
      </c>
      <c r="K1513" t="s">
        <v>189</v>
      </c>
      <c r="L1513">
        <v>1670</v>
      </c>
      <c r="M1513" t="s">
        <v>538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25">
      <c r="A1514">
        <v>49</v>
      </c>
      <c r="B1514" t="s">
        <v>467</v>
      </c>
      <c r="C1514">
        <v>2020</v>
      </c>
      <c r="D1514">
        <v>1</v>
      </c>
      <c r="E1514" t="s">
        <v>197</v>
      </c>
      <c r="F1514">
        <v>3</v>
      </c>
      <c r="G1514" t="s">
        <v>179</v>
      </c>
      <c r="H1514">
        <v>409</v>
      </c>
      <c r="I1514" t="s">
        <v>564</v>
      </c>
      <c r="J1514">
        <v>3367</v>
      </c>
      <c r="K1514" t="s">
        <v>189</v>
      </c>
      <c r="L1514">
        <v>300</v>
      </c>
      <c r="M1514" t="s">
        <v>180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25">
      <c r="A1515">
        <v>49</v>
      </c>
      <c r="B1515" t="s">
        <v>467</v>
      </c>
      <c r="C1515">
        <v>2020</v>
      </c>
      <c r="D1515">
        <v>1</v>
      </c>
      <c r="E1515" t="s">
        <v>197</v>
      </c>
      <c r="F1515">
        <v>5</v>
      </c>
      <c r="G1515" t="s">
        <v>184</v>
      </c>
      <c r="H1515">
        <v>414</v>
      </c>
      <c r="I1515" t="s">
        <v>552</v>
      </c>
      <c r="J1515">
        <v>3421</v>
      </c>
      <c r="K1515" t="s">
        <v>189</v>
      </c>
      <c r="L1515">
        <v>1670</v>
      </c>
      <c r="M1515" t="s">
        <v>538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25">
      <c r="A1516">
        <v>49</v>
      </c>
      <c r="B1516" t="s">
        <v>467</v>
      </c>
      <c r="C1516">
        <v>2020</v>
      </c>
      <c r="D1516">
        <v>1</v>
      </c>
      <c r="E1516" t="s">
        <v>197</v>
      </c>
      <c r="F1516">
        <v>3</v>
      </c>
      <c r="G1516" t="s">
        <v>179</v>
      </c>
      <c r="H1516">
        <v>442</v>
      </c>
      <c r="I1516" t="s">
        <v>578</v>
      </c>
      <c r="J1516" t="s">
        <v>579</v>
      </c>
      <c r="K1516" t="s">
        <v>189</v>
      </c>
      <c r="L1516">
        <v>1672</v>
      </c>
      <c r="M1516" t="s">
        <v>571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25">
      <c r="A1517">
        <v>49</v>
      </c>
      <c r="B1517" t="s">
        <v>467</v>
      </c>
      <c r="C1517">
        <v>2020</v>
      </c>
      <c r="D1517">
        <v>1</v>
      </c>
      <c r="E1517" t="s">
        <v>197</v>
      </c>
      <c r="F1517">
        <v>1</v>
      </c>
      <c r="G1517" t="s">
        <v>176</v>
      </c>
      <c r="H1517">
        <v>404</v>
      </c>
      <c r="I1517" t="s">
        <v>553</v>
      </c>
      <c r="J1517">
        <v>0</v>
      </c>
      <c r="K1517" t="s">
        <v>189</v>
      </c>
      <c r="L1517">
        <v>0</v>
      </c>
      <c r="M1517" t="s">
        <v>189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25">
      <c r="A1518">
        <v>49</v>
      </c>
      <c r="B1518" t="s">
        <v>467</v>
      </c>
      <c r="C1518">
        <v>2020</v>
      </c>
      <c r="D1518">
        <v>1</v>
      </c>
      <c r="E1518" t="s">
        <v>197</v>
      </c>
      <c r="F1518">
        <v>5</v>
      </c>
      <c r="G1518" t="s">
        <v>184</v>
      </c>
      <c r="H1518">
        <v>443</v>
      </c>
      <c r="I1518" t="s">
        <v>541</v>
      </c>
      <c r="J1518">
        <v>2121</v>
      </c>
      <c r="K1518" t="s">
        <v>189</v>
      </c>
      <c r="L1518">
        <v>1670</v>
      </c>
      <c r="M1518" t="s">
        <v>538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25">
      <c r="A1519">
        <v>49</v>
      </c>
      <c r="B1519" t="s">
        <v>467</v>
      </c>
      <c r="C1519">
        <v>2020</v>
      </c>
      <c r="D1519">
        <v>1</v>
      </c>
      <c r="E1519" t="s">
        <v>197</v>
      </c>
      <c r="F1519">
        <v>3</v>
      </c>
      <c r="G1519" t="s">
        <v>179</v>
      </c>
      <c r="H1519">
        <v>420</v>
      </c>
      <c r="I1519" t="s">
        <v>545</v>
      </c>
      <c r="J1519">
        <v>2331</v>
      </c>
      <c r="K1519" t="s">
        <v>189</v>
      </c>
      <c r="L1519">
        <v>300</v>
      </c>
      <c r="M1519" t="s">
        <v>180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25">
      <c r="A1520">
        <v>49</v>
      </c>
      <c r="B1520" t="s">
        <v>467</v>
      </c>
      <c r="C1520">
        <v>2020</v>
      </c>
      <c r="D1520">
        <v>1</v>
      </c>
      <c r="E1520" t="s">
        <v>197</v>
      </c>
      <c r="F1520">
        <v>3</v>
      </c>
      <c r="G1520" t="s">
        <v>179</v>
      </c>
      <c r="H1520">
        <v>417</v>
      </c>
      <c r="I1520" t="s">
        <v>546</v>
      </c>
      <c r="J1520">
        <v>2367</v>
      </c>
      <c r="K1520" t="s">
        <v>189</v>
      </c>
      <c r="L1520">
        <v>300</v>
      </c>
      <c r="M1520" t="s">
        <v>180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25">
      <c r="A1521">
        <v>49</v>
      </c>
      <c r="B1521" t="s">
        <v>467</v>
      </c>
      <c r="C1521">
        <v>2020</v>
      </c>
      <c r="D1521">
        <v>1</v>
      </c>
      <c r="E1521" t="s">
        <v>197</v>
      </c>
      <c r="F1521">
        <v>5</v>
      </c>
      <c r="G1521" t="s">
        <v>184</v>
      </c>
      <c r="H1521">
        <v>424</v>
      </c>
      <c r="I1521" t="s">
        <v>565</v>
      </c>
      <c r="J1521">
        <v>2431</v>
      </c>
      <c r="K1521" t="s">
        <v>189</v>
      </c>
      <c r="L1521">
        <v>400</v>
      </c>
      <c r="M1521" t="s">
        <v>184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25">
      <c r="A1522">
        <v>49</v>
      </c>
      <c r="B1522" t="s">
        <v>467</v>
      </c>
      <c r="C1522">
        <v>2020</v>
      </c>
      <c r="D1522">
        <v>1</v>
      </c>
      <c r="E1522" t="s">
        <v>197</v>
      </c>
      <c r="F1522">
        <v>3</v>
      </c>
      <c r="G1522" t="s">
        <v>179</v>
      </c>
      <c r="H1522">
        <v>440</v>
      </c>
      <c r="I1522" t="s">
        <v>569</v>
      </c>
      <c r="J1522" t="s">
        <v>570</v>
      </c>
      <c r="K1522" t="s">
        <v>189</v>
      </c>
      <c r="L1522">
        <v>1672</v>
      </c>
      <c r="M1522" t="s">
        <v>571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25">
      <c r="A1523">
        <v>49</v>
      </c>
      <c r="B1523" t="s">
        <v>467</v>
      </c>
      <c r="C1523">
        <v>2020</v>
      </c>
      <c r="D1523">
        <v>1</v>
      </c>
      <c r="E1523" t="s">
        <v>197</v>
      </c>
      <c r="F1523">
        <v>10</v>
      </c>
      <c r="G1523" t="s">
        <v>193</v>
      </c>
      <c r="H1523">
        <v>402</v>
      </c>
      <c r="I1523" t="s">
        <v>533</v>
      </c>
      <c r="J1523">
        <v>1301</v>
      </c>
      <c r="K1523" t="s">
        <v>189</v>
      </c>
      <c r="L1523">
        <v>207</v>
      </c>
      <c r="M1523" t="s">
        <v>195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25">
      <c r="A1524">
        <v>49</v>
      </c>
      <c r="B1524" t="s">
        <v>467</v>
      </c>
      <c r="C1524">
        <v>2020</v>
      </c>
      <c r="D1524">
        <v>1</v>
      </c>
      <c r="E1524" t="s">
        <v>197</v>
      </c>
      <c r="F1524">
        <v>3</v>
      </c>
      <c r="G1524" t="s">
        <v>179</v>
      </c>
      <c r="H1524">
        <v>423</v>
      </c>
      <c r="I1524" t="s">
        <v>529</v>
      </c>
      <c r="J1524" t="s">
        <v>530</v>
      </c>
      <c r="K1524" t="s">
        <v>189</v>
      </c>
      <c r="L1524">
        <v>1671</v>
      </c>
      <c r="M1524" t="s">
        <v>531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25">
      <c r="A1525">
        <v>49</v>
      </c>
      <c r="B1525" t="s">
        <v>467</v>
      </c>
      <c r="C1525">
        <v>2020</v>
      </c>
      <c r="D1525">
        <v>1</v>
      </c>
      <c r="E1525" t="s">
        <v>197</v>
      </c>
      <c r="F1525">
        <v>5</v>
      </c>
      <c r="G1525" t="s">
        <v>184</v>
      </c>
      <c r="H1525">
        <v>423</v>
      </c>
      <c r="I1525" t="s">
        <v>529</v>
      </c>
      <c r="J1525" t="s">
        <v>530</v>
      </c>
      <c r="K1525" t="s">
        <v>189</v>
      </c>
      <c r="L1525">
        <v>1671</v>
      </c>
      <c r="M1525" t="s">
        <v>531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25">
      <c r="A1526">
        <v>49</v>
      </c>
      <c r="B1526" t="s">
        <v>467</v>
      </c>
      <c r="C1526">
        <v>2020</v>
      </c>
      <c r="D1526">
        <v>1</v>
      </c>
      <c r="E1526" t="s">
        <v>197</v>
      </c>
      <c r="F1526">
        <v>5</v>
      </c>
      <c r="G1526" t="s">
        <v>184</v>
      </c>
      <c r="H1526">
        <v>428</v>
      </c>
      <c r="I1526" t="s">
        <v>576</v>
      </c>
      <c r="J1526" t="s">
        <v>577</v>
      </c>
      <c r="K1526" t="s">
        <v>189</v>
      </c>
      <c r="L1526">
        <v>1675</v>
      </c>
      <c r="M1526" t="s">
        <v>528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25">
      <c r="A1527">
        <v>49</v>
      </c>
      <c r="B1527" t="s">
        <v>467</v>
      </c>
      <c r="C1527">
        <v>2020</v>
      </c>
      <c r="D1527">
        <v>1</v>
      </c>
      <c r="E1527" t="s">
        <v>197</v>
      </c>
      <c r="F1527">
        <v>3</v>
      </c>
      <c r="G1527" t="s">
        <v>179</v>
      </c>
      <c r="H1527">
        <v>400</v>
      </c>
      <c r="I1527" t="s">
        <v>557</v>
      </c>
      <c r="J1527">
        <v>0</v>
      </c>
      <c r="K1527" t="s">
        <v>189</v>
      </c>
      <c r="L1527">
        <v>0</v>
      </c>
      <c r="M1527" t="s">
        <v>189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25">
      <c r="A1528">
        <v>49</v>
      </c>
      <c r="B1528" t="s">
        <v>467</v>
      </c>
      <c r="C1528">
        <v>2020</v>
      </c>
      <c r="D1528">
        <v>1</v>
      </c>
      <c r="E1528" t="s">
        <v>197</v>
      </c>
      <c r="F1528">
        <v>5</v>
      </c>
      <c r="G1528" t="s">
        <v>184</v>
      </c>
      <c r="H1528">
        <v>404</v>
      </c>
      <c r="I1528" t="s">
        <v>553</v>
      </c>
      <c r="J1528">
        <v>2107</v>
      </c>
      <c r="K1528" t="s">
        <v>189</v>
      </c>
      <c r="L1528">
        <v>400</v>
      </c>
      <c r="M1528" t="s">
        <v>184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25">
      <c r="A1529">
        <v>49</v>
      </c>
      <c r="B1529" t="s">
        <v>467</v>
      </c>
      <c r="C1529">
        <v>2020</v>
      </c>
      <c r="D1529">
        <v>1</v>
      </c>
      <c r="E1529" t="s">
        <v>197</v>
      </c>
      <c r="F1529">
        <v>3</v>
      </c>
      <c r="G1529" t="s">
        <v>179</v>
      </c>
      <c r="H1529">
        <v>407</v>
      </c>
      <c r="I1529" t="s">
        <v>543</v>
      </c>
      <c r="J1529" t="s">
        <v>544</v>
      </c>
      <c r="K1529" t="s">
        <v>189</v>
      </c>
      <c r="L1529">
        <v>1670</v>
      </c>
      <c r="M1529" t="s">
        <v>538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25">
      <c r="A1530">
        <v>49</v>
      </c>
      <c r="B1530" t="s">
        <v>467</v>
      </c>
      <c r="C1530">
        <v>2020</v>
      </c>
      <c r="D1530">
        <v>1</v>
      </c>
      <c r="E1530" t="s">
        <v>197</v>
      </c>
      <c r="F1530">
        <v>5</v>
      </c>
      <c r="G1530" t="s">
        <v>184</v>
      </c>
      <c r="H1530">
        <v>408</v>
      </c>
      <c r="I1530" t="s">
        <v>525</v>
      </c>
      <c r="J1530">
        <v>2231</v>
      </c>
      <c r="K1530" t="s">
        <v>189</v>
      </c>
      <c r="L1530">
        <v>400</v>
      </c>
      <c r="M1530" t="s">
        <v>184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25">
      <c r="A1531">
        <v>49</v>
      </c>
      <c r="B1531" t="s">
        <v>467</v>
      </c>
      <c r="C1531">
        <v>2020</v>
      </c>
      <c r="D1531">
        <v>1</v>
      </c>
      <c r="E1531" t="s">
        <v>197</v>
      </c>
      <c r="F1531">
        <v>3</v>
      </c>
      <c r="G1531" t="s">
        <v>179</v>
      </c>
      <c r="H1531">
        <v>432</v>
      </c>
      <c r="I1531" t="s">
        <v>554</v>
      </c>
      <c r="J1531" t="s">
        <v>555</v>
      </c>
      <c r="K1531" t="s">
        <v>189</v>
      </c>
      <c r="L1531">
        <v>1674</v>
      </c>
      <c r="M1531" t="s">
        <v>556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25">
      <c r="A1532">
        <v>49</v>
      </c>
      <c r="B1532" t="s">
        <v>467</v>
      </c>
      <c r="C1532">
        <v>2020</v>
      </c>
      <c r="D1532">
        <v>1</v>
      </c>
      <c r="E1532" t="s">
        <v>197</v>
      </c>
      <c r="F1532">
        <v>5</v>
      </c>
      <c r="G1532" t="s">
        <v>184</v>
      </c>
      <c r="H1532">
        <v>405</v>
      </c>
      <c r="I1532" t="s">
        <v>551</v>
      </c>
      <c r="J1532">
        <v>2237</v>
      </c>
      <c r="K1532" t="s">
        <v>189</v>
      </c>
      <c r="L1532">
        <v>400</v>
      </c>
      <c r="M1532" t="s">
        <v>184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25">
      <c r="A1533">
        <v>49</v>
      </c>
      <c r="B1533" t="s">
        <v>467</v>
      </c>
      <c r="C1533">
        <v>2020</v>
      </c>
      <c r="D1533">
        <v>1</v>
      </c>
      <c r="E1533" t="s">
        <v>197</v>
      </c>
      <c r="F1533">
        <v>5</v>
      </c>
      <c r="G1533" t="s">
        <v>184</v>
      </c>
      <c r="H1533">
        <v>419</v>
      </c>
      <c r="I1533" t="s">
        <v>566</v>
      </c>
      <c r="J1533" t="s">
        <v>567</v>
      </c>
      <c r="K1533" t="s">
        <v>189</v>
      </c>
      <c r="L1533">
        <v>1671</v>
      </c>
      <c r="M1533" t="s">
        <v>531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25">
      <c r="A1534">
        <v>49</v>
      </c>
      <c r="B1534" t="s">
        <v>467</v>
      </c>
      <c r="C1534">
        <v>2020</v>
      </c>
      <c r="D1534">
        <v>1</v>
      </c>
      <c r="E1534" t="s">
        <v>197</v>
      </c>
      <c r="F1534">
        <v>3</v>
      </c>
      <c r="G1534" t="s">
        <v>179</v>
      </c>
      <c r="H1534">
        <v>421</v>
      </c>
      <c r="I1534" t="s">
        <v>532</v>
      </c>
      <c r="J1534">
        <v>2496</v>
      </c>
      <c r="K1534" t="s">
        <v>189</v>
      </c>
      <c r="L1534">
        <v>300</v>
      </c>
      <c r="M1534" t="s">
        <v>180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25">
      <c r="A1535">
        <v>49</v>
      </c>
      <c r="B1535" t="s">
        <v>467</v>
      </c>
      <c r="C1535">
        <v>2020</v>
      </c>
      <c r="D1535">
        <v>1</v>
      </c>
      <c r="E1535" t="s">
        <v>197</v>
      </c>
      <c r="F1535">
        <v>3</v>
      </c>
      <c r="G1535" t="s">
        <v>179</v>
      </c>
      <c r="H1535">
        <v>446</v>
      </c>
      <c r="I1535" t="s">
        <v>568</v>
      </c>
      <c r="J1535">
        <v>8011</v>
      </c>
      <c r="K1535" t="s">
        <v>189</v>
      </c>
      <c r="L1535">
        <v>300</v>
      </c>
      <c r="M1535" t="s">
        <v>180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25">
      <c r="A1536">
        <v>49</v>
      </c>
      <c r="B1536" t="s">
        <v>467</v>
      </c>
      <c r="C1536">
        <v>2020</v>
      </c>
      <c r="D1536">
        <v>1</v>
      </c>
      <c r="E1536" t="s">
        <v>197</v>
      </c>
      <c r="F1536">
        <v>3</v>
      </c>
      <c r="G1536" t="s">
        <v>179</v>
      </c>
      <c r="H1536">
        <v>441</v>
      </c>
      <c r="I1536" t="s">
        <v>573</v>
      </c>
      <c r="J1536" t="s">
        <v>574</v>
      </c>
      <c r="K1536" t="s">
        <v>189</v>
      </c>
      <c r="L1536">
        <v>300</v>
      </c>
      <c r="M1536" t="s">
        <v>180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25">
      <c r="A1537">
        <v>49</v>
      </c>
      <c r="B1537" t="s">
        <v>467</v>
      </c>
      <c r="C1537">
        <v>2020</v>
      </c>
      <c r="D1537">
        <v>1</v>
      </c>
      <c r="E1537" t="s">
        <v>197</v>
      </c>
      <c r="F1537">
        <v>1</v>
      </c>
      <c r="G1537" t="s">
        <v>176</v>
      </c>
      <c r="H1537">
        <v>403</v>
      </c>
      <c r="I1537" t="s">
        <v>559</v>
      </c>
      <c r="J1537">
        <v>1101</v>
      </c>
      <c r="K1537" t="s">
        <v>189</v>
      </c>
      <c r="L1537">
        <v>200</v>
      </c>
      <c r="M1537" t="s">
        <v>187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25">
      <c r="A1538">
        <v>49</v>
      </c>
      <c r="B1538" t="s">
        <v>467</v>
      </c>
      <c r="C1538">
        <v>2020</v>
      </c>
      <c r="D1538">
        <v>1</v>
      </c>
      <c r="E1538" t="s">
        <v>197</v>
      </c>
      <c r="F1538">
        <v>3</v>
      </c>
      <c r="G1538" t="s">
        <v>179</v>
      </c>
      <c r="H1538">
        <v>408</v>
      </c>
      <c r="I1538" t="s">
        <v>525</v>
      </c>
      <c r="J1538">
        <v>2231</v>
      </c>
      <c r="K1538" t="s">
        <v>189</v>
      </c>
      <c r="L1538">
        <v>300</v>
      </c>
      <c r="M1538" t="s">
        <v>180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25">
      <c r="A1539">
        <v>49</v>
      </c>
      <c r="B1539" t="s">
        <v>467</v>
      </c>
      <c r="C1539">
        <v>2020</v>
      </c>
      <c r="D1539">
        <v>1</v>
      </c>
      <c r="E1539" t="s">
        <v>197</v>
      </c>
      <c r="F1539">
        <v>3</v>
      </c>
      <c r="G1539" t="s">
        <v>179</v>
      </c>
      <c r="H1539">
        <v>419</v>
      </c>
      <c r="I1539" t="s">
        <v>566</v>
      </c>
      <c r="J1539" t="s">
        <v>567</v>
      </c>
      <c r="K1539" t="s">
        <v>189</v>
      </c>
      <c r="L1539">
        <v>1671</v>
      </c>
      <c r="M1539" t="s">
        <v>531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25">
      <c r="A1540">
        <v>49</v>
      </c>
      <c r="B1540" t="s">
        <v>467</v>
      </c>
      <c r="C1540">
        <v>2020</v>
      </c>
      <c r="D1540">
        <v>1</v>
      </c>
      <c r="E1540" t="s">
        <v>197</v>
      </c>
      <c r="F1540">
        <v>5</v>
      </c>
      <c r="G1540" t="s">
        <v>184</v>
      </c>
      <c r="H1540">
        <v>417</v>
      </c>
      <c r="I1540" t="s">
        <v>546</v>
      </c>
      <c r="J1540">
        <v>2367</v>
      </c>
      <c r="K1540" t="s">
        <v>189</v>
      </c>
      <c r="L1540">
        <v>400</v>
      </c>
      <c r="M1540" t="s">
        <v>184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25">
      <c r="A1541">
        <v>49</v>
      </c>
      <c r="B1541" t="s">
        <v>467</v>
      </c>
      <c r="C1541">
        <v>2020</v>
      </c>
      <c r="D1541">
        <v>1</v>
      </c>
      <c r="E1541" t="s">
        <v>197</v>
      </c>
      <c r="F1541">
        <v>5</v>
      </c>
      <c r="G1541" t="s">
        <v>184</v>
      </c>
      <c r="H1541">
        <v>422</v>
      </c>
      <c r="I1541" t="s">
        <v>547</v>
      </c>
      <c r="J1541">
        <v>2421</v>
      </c>
      <c r="K1541" t="s">
        <v>189</v>
      </c>
      <c r="L1541">
        <v>1671</v>
      </c>
      <c r="M1541" t="s">
        <v>531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25">
      <c r="A1542">
        <v>49</v>
      </c>
      <c r="B1542" t="s">
        <v>467</v>
      </c>
      <c r="C1542">
        <v>2020</v>
      </c>
      <c r="D1542">
        <v>1</v>
      </c>
      <c r="E1542" t="s">
        <v>197</v>
      </c>
      <c r="F1542">
        <v>1</v>
      </c>
      <c r="G1542" t="s">
        <v>176</v>
      </c>
      <c r="H1542">
        <v>400</v>
      </c>
      <c r="I1542" t="s">
        <v>557</v>
      </c>
      <c r="J1542">
        <v>1247</v>
      </c>
      <c r="K1542" t="s">
        <v>189</v>
      </c>
      <c r="L1542">
        <v>207</v>
      </c>
      <c r="M1542" t="s">
        <v>195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25">
      <c r="A1543">
        <v>49</v>
      </c>
      <c r="B1543" t="s">
        <v>467</v>
      </c>
      <c r="C1543">
        <v>2020</v>
      </c>
      <c r="D1543">
        <v>1</v>
      </c>
      <c r="E1543" t="s">
        <v>197</v>
      </c>
      <c r="F1543">
        <v>3</v>
      </c>
      <c r="G1543" t="s">
        <v>179</v>
      </c>
      <c r="H1543">
        <v>404</v>
      </c>
      <c r="I1543" t="s">
        <v>553</v>
      </c>
      <c r="J1543">
        <v>2107</v>
      </c>
      <c r="K1543" t="s">
        <v>189</v>
      </c>
      <c r="L1543">
        <v>300</v>
      </c>
      <c r="M1543" t="s">
        <v>180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25">
      <c r="A1544">
        <v>49</v>
      </c>
      <c r="B1544" t="s">
        <v>467</v>
      </c>
      <c r="C1544">
        <v>2020</v>
      </c>
      <c r="D1544">
        <v>1</v>
      </c>
      <c r="E1544" t="s">
        <v>197</v>
      </c>
      <c r="F1544">
        <v>5</v>
      </c>
      <c r="G1544" t="s">
        <v>184</v>
      </c>
      <c r="H1544">
        <v>411</v>
      </c>
      <c r="I1544" t="s">
        <v>536</v>
      </c>
      <c r="J1544" t="s">
        <v>537</v>
      </c>
      <c r="K1544" t="s">
        <v>189</v>
      </c>
      <c r="L1544">
        <v>1670</v>
      </c>
      <c r="M1544" t="s">
        <v>538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25">
      <c r="A1545">
        <v>49</v>
      </c>
      <c r="B1545" t="s">
        <v>467</v>
      </c>
      <c r="C1545">
        <v>2020</v>
      </c>
      <c r="D1545">
        <v>1</v>
      </c>
      <c r="E1545" t="s">
        <v>197</v>
      </c>
      <c r="F1545">
        <v>5</v>
      </c>
      <c r="G1545" t="s">
        <v>184</v>
      </c>
      <c r="H1545">
        <v>410</v>
      </c>
      <c r="I1545" t="s">
        <v>560</v>
      </c>
      <c r="J1545">
        <v>3321</v>
      </c>
      <c r="K1545" t="s">
        <v>189</v>
      </c>
      <c r="L1545">
        <v>1670</v>
      </c>
      <c r="M1545" t="s">
        <v>538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25">
      <c r="A1546">
        <v>49</v>
      </c>
      <c r="B1546" t="s">
        <v>467</v>
      </c>
      <c r="C1546">
        <v>2020</v>
      </c>
      <c r="D1546">
        <v>1</v>
      </c>
      <c r="E1546" t="s">
        <v>197</v>
      </c>
      <c r="F1546">
        <v>5</v>
      </c>
      <c r="G1546" t="s">
        <v>184</v>
      </c>
      <c r="H1546">
        <v>409</v>
      </c>
      <c r="I1546" t="s">
        <v>564</v>
      </c>
      <c r="J1546">
        <v>3367</v>
      </c>
      <c r="K1546" t="s">
        <v>189</v>
      </c>
      <c r="L1546">
        <v>400</v>
      </c>
      <c r="M1546" t="s">
        <v>184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25">
      <c r="A1547">
        <v>49</v>
      </c>
      <c r="B1547" t="s">
        <v>467</v>
      </c>
      <c r="C1547">
        <v>2020</v>
      </c>
      <c r="D1547">
        <v>1</v>
      </c>
      <c r="E1547" t="s">
        <v>197</v>
      </c>
      <c r="F1547">
        <v>3</v>
      </c>
      <c r="G1547" t="s">
        <v>179</v>
      </c>
      <c r="H1547">
        <v>422</v>
      </c>
      <c r="I1547" t="s">
        <v>547</v>
      </c>
      <c r="J1547">
        <v>2421</v>
      </c>
      <c r="K1547" t="s">
        <v>189</v>
      </c>
      <c r="L1547">
        <v>1671</v>
      </c>
      <c r="M1547" t="s">
        <v>531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25">
      <c r="A1548">
        <v>49</v>
      </c>
      <c r="B1548" t="s">
        <v>467</v>
      </c>
      <c r="C1548">
        <v>2020</v>
      </c>
      <c r="D1548">
        <v>1</v>
      </c>
      <c r="E1548" t="s">
        <v>197</v>
      </c>
      <c r="F1548">
        <v>10</v>
      </c>
      <c r="G1548" t="s">
        <v>193</v>
      </c>
      <c r="H1548">
        <v>401</v>
      </c>
      <c r="I1548" t="s">
        <v>572</v>
      </c>
      <c r="J1548">
        <v>1012</v>
      </c>
      <c r="K1548" t="s">
        <v>189</v>
      </c>
      <c r="L1548">
        <v>200</v>
      </c>
      <c r="M1548" t="s">
        <v>187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25">
      <c r="A1549">
        <v>49</v>
      </c>
      <c r="B1549" t="s">
        <v>467</v>
      </c>
      <c r="C1549">
        <v>2020</v>
      </c>
      <c r="D1549">
        <v>1</v>
      </c>
      <c r="E1549" t="s">
        <v>197</v>
      </c>
      <c r="F1549">
        <v>3</v>
      </c>
      <c r="G1549" t="s">
        <v>179</v>
      </c>
      <c r="H1549">
        <v>430</v>
      </c>
      <c r="I1549" t="s">
        <v>539</v>
      </c>
      <c r="J1549" t="s">
        <v>540</v>
      </c>
      <c r="K1549" t="s">
        <v>189</v>
      </c>
      <c r="L1549">
        <v>300</v>
      </c>
      <c r="M1549" t="s">
        <v>180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25">
      <c r="A1550">
        <v>49</v>
      </c>
      <c r="B1550" t="s">
        <v>467</v>
      </c>
      <c r="C1550">
        <v>2020</v>
      </c>
      <c r="D1550">
        <v>1</v>
      </c>
      <c r="E1550" t="s">
        <v>197</v>
      </c>
      <c r="F1550">
        <v>5</v>
      </c>
      <c r="G1550" t="s">
        <v>184</v>
      </c>
      <c r="H1550">
        <v>711</v>
      </c>
      <c r="I1550" t="s">
        <v>499</v>
      </c>
      <c r="J1550" t="s">
        <v>485</v>
      </c>
      <c r="K1550" t="s">
        <v>486</v>
      </c>
      <c r="L1550">
        <v>4552</v>
      </c>
      <c r="M1550" t="s">
        <v>200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25">
      <c r="A1551">
        <v>49</v>
      </c>
      <c r="B1551" t="s">
        <v>467</v>
      </c>
      <c r="C1551">
        <v>2020</v>
      </c>
      <c r="D1551">
        <v>1</v>
      </c>
      <c r="E1551" t="s">
        <v>197</v>
      </c>
      <c r="F1551">
        <v>3</v>
      </c>
      <c r="G1551" t="s">
        <v>179</v>
      </c>
      <c r="H1551">
        <v>705</v>
      </c>
      <c r="I1551" t="s">
        <v>484</v>
      </c>
      <c r="J1551" t="s">
        <v>485</v>
      </c>
      <c r="K1551" t="s">
        <v>486</v>
      </c>
      <c r="L1551">
        <v>300</v>
      </c>
      <c r="M1551" t="s">
        <v>180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25">
      <c r="A1552">
        <v>49</v>
      </c>
      <c r="B1552" t="s">
        <v>467</v>
      </c>
      <c r="C1552">
        <v>2020</v>
      </c>
      <c r="D1552">
        <v>1</v>
      </c>
      <c r="E1552" t="s">
        <v>197</v>
      </c>
      <c r="F1552">
        <v>10</v>
      </c>
      <c r="G1552" t="s">
        <v>193</v>
      </c>
      <c r="H1552">
        <v>5</v>
      </c>
      <c r="I1552" t="s">
        <v>583</v>
      </c>
      <c r="J1552" t="s">
        <v>472</v>
      </c>
      <c r="K1552" t="s">
        <v>473</v>
      </c>
      <c r="L1552">
        <v>207</v>
      </c>
      <c r="M1552" t="s">
        <v>195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25">
      <c r="A1553">
        <v>49</v>
      </c>
      <c r="B1553" t="s">
        <v>467</v>
      </c>
      <c r="C1553">
        <v>2020</v>
      </c>
      <c r="D1553">
        <v>1</v>
      </c>
      <c r="E1553" t="s">
        <v>197</v>
      </c>
      <c r="F1553">
        <v>3</v>
      </c>
      <c r="G1553" t="s">
        <v>179</v>
      </c>
      <c r="H1553">
        <v>34</v>
      </c>
      <c r="I1553" t="s">
        <v>510</v>
      </c>
      <c r="J1553" t="s">
        <v>505</v>
      </c>
      <c r="K1553" t="s">
        <v>506</v>
      </c>
      <c r="L1553">
        <v>300</v>
      </c>
      <c r="M1553" t="s">
        <v>180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25">
      <c r="A1554">
        <v>49</v>
      </c>
      <c r="B1554" t="s">
        <v>467</v>
      </c>
      <c r="C1554">
        <v>2020</v>
      </c>
      <c r="D1554">
        <v>1</v>
      </c>
      <c r="E1554" t="s">
        <v>197</v>
      </c>
      <c r="F1554">
        <v>5</v>
      </c>
      <c r="G1554" t="s">
        <v>184</v>
      </c>
      <c r="H1554">
        <v>944</v>
      </c>
      <c r="I1554" t="s">
        <v>518</v>
      </c>
      <c r="J1554" t="s">
        <v>519</v>
      </c>
      <c r="K1554" t="s">
        <v>520</v>
      </c>
      <c r="L1554">
        <v>4552</v>
      </c>
      <c r="M1554" t="s">
        <v>200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25">
      <c r="A1555">
        <v>49</v>
      </c>
      <c r="B1555" t="s">
        <v>467</v>
      </c>
      <c r="C1555">
        <v>2020</v>
      </c>
      <c r="D1555">
        <v>1</v>
      </c>
      <c r="E1555" t="s">
        <v>197</v>
      </c>
      <c r="F1555">
        <v>6</v>
      </c>
      <c r="G1555" t="s">
        <v>181</v>
      </c>
      <c r="H1555">
        <v>631</v>
      </c>
      <c r="I1555" t="s">
        <v>522</v>
      </c>
      <c r="J1555" t="s">
        <v>201</v>
      </c>
      <c r="K1555" t="s">
        <v>189</v>
      </c>
      <c r="L1555">
        <v>700</v>
      </c>
      <c r="M1555" t="s">
        <v>182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25">
      <c r="A1556">
        <v>49</v>
      </c>
      <c r="B1556" t="s">
        <v>467</v>
      </c>
      <c r="C1556">
        <v>2020</v>
      </c>
      <c r="D1556">
        <v>1</v>
      </c>
      <c r="E1556" t="s">
        <v>197</v>
      </c>
      <c r="F1556">
        <v>5</v>
      </c>
      <c r="G1556" t="s">
        <v>184</v>
      </c>
      <c r="H1556">
        <v>954</v>
      </c>
      <c r="I1556" t="s">
        <v>483</v>
      </c>
      <c r="J1556" t="s">
        <v>480</v>
      </c>
      <c r="K1556" t="s">
        <v>481</v>
      </c>
      <c r="L1556">
        <v>4552</v>
      </c>
      <c r="M1556" t="s">
        <v>200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25">
      <c r="A1557">
        <v>49</v>
      </c>
      <c r="B1557" t="s">
        <v>467</v>
      </c>
      <c r="C1557">
        <v>2020</v>
      </c>
      <c r="D1557">
        <v>1</v>
      </c>
      <c r="E1557" t="s">
        <v>197</v>
      </c>
      <c r="F1557">
        <v>1</v>
      </c>
      <c r="G1557" t="s">
        <v>176</v>
      </c>
      <c r="H1557">
        <v>1</v>
      </c>
      <c r="I1557" t="s">
        <v>496</v>
      </c>
      <c r="J1557" t="s">
        <v>497</v>
      </c>
      <c r="K1557" t="s">
        <v>498</v>
      </c>
      <c r="L1557">
        <v>200</v>
      </c>
      <c r="M1557" t="s">
        <v>187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25">
      <c r="A1558">
        <v>49</v>
      </c>
      <c r="B1558" t="s">
        <v>467</v>
      </c>
      <c r="C1558">
        <v>2020</v>
      </c>
      <c r="D1558">
        <v>1</v>
      </c>
      <c r="E1558" t="s">
        <v>197</v>
      </c>
      <c r="F1558">
        <v>10</v>
      </c>
      <c r="G1558" t="s">
        <v>193</v>
      </c>
      <c r="H1558">
        <v>628</v>
      </c>
      <c r="I1558" t="s">
        <v>487</v>
      </c>
      <c r="J1558" t="s">
        <v>488</v>
      </c>
      <c r="K1558" t="s">
        <v>489</v>
      </c>
      <c r="L1558">
        <v>207</v>
      </c>
      <c r="M1558" t="s">
        <v>195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25">
      <c r="A1559">
        <v>49</v>
      </c>
      <c r="B1559" t="s">
        <v>467</v>
      </c>
      <c r="C1559">
        <v>2020</v>
      </c>
      <c r="D1559">
        <v>1</v>
      </c>
      <c r="E1559" t="s">
        <v>197</v>
      </c>
      <c r="F1559">
        <v>5</v>
      </c>
      <c r="G1559" t="s">
        <v>184</v>
      </c>
      <c r="H1559">
        <v>628</v>
      </c>
      <c r="I1559" t="s">
        <v>487</v>
      </c>
      <c r="J1559" t="s">
        <v>488</v>
      </c>
      <c r="K1559" t="s">
        <v>489</v>
      </c>
      <c r="L1559">
        <v>460</v>
      </c>
      <c r="M1559" t="s">
        <v>185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25">
      <c r="A1560">
        <v>49</v>
      </c>
      <c r="B1560" t="s">
        <v>467</v>
      </c>
      <c r="C1560">
        <v>2020</v>
      </c>
      <c r="D1560">
        <v>1</v>
      </c>
      <c r="E1560" t="s">
        <v>197</v>
      </c>
      <c r="F1560">
        <v>3</v>
      </c>
      <c r="G1560" t="s">
        <v>179</v>
      </c>
      <c r="H1560">
        <v>711</v>
      </c>
      <c r="I1560" t="s">
        <v>499</v>
      </c>
      <c r="J1560" t="s">
        <v>485</v>
      </c>
      <c r="K1560" t="s">
        <v>486</v>
      </c>
      <c r="L1560">
        <v>4532</v>
      </c>
      <c r="M1560" t="s">
        <v>186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25">
      <c r="A1561">
        <v>49</v>
      </c>
      <c r="B1561" t="s">
        <v>467</v>
      </c>
      <c r="C1561">
        <v>2020</v>
      </c>
      <c r="D1561">
        <v>1</v>
      </c>
      <c r="E1561" t="s">
        <v>197</v>
      </c>
      <c r="F1561">
        <v>5</v>
      </c>
      <c r="G1561" t="s">
        <v>184</v>
      </c>
      <c r="H1561">
        <v>122</v>
      </c>
      <c r="I1561" t="s">
        <v>507</v>
      </c>
      <c r="J1561" t="s">
        <v>508</v>
      </c>
      <c r="K1561" t="s">
        <v>509</v>
      </c>
      <c r="L1561">
        <v>460</v>
      </c>
      <c r="M1561" t="s">
        <v>185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25">
      <c r="A1562">
        <v>49</v>
      </c>
      <c r="B1562" t="s">
        <v>467</v>
      </c>
      <c r="C1562">
        <v>2020</v>
      </c>
      <c r="D1562">
        <v>1</v>
      </c>
      <c r="E1562" t="s">
        <v>197</v>
      </c>
      <c r="F1562">
        <v>3</v>
      </c>
      <c r="G1562" t="s">
        <v>179</v>
      </c>
      <c r="H1562">
        <v>5</v>
      </c>
      <c r="I1562" t="s">
        <v>471</v>
      </c>
      <c r="J1562" t="s">
        <v>472</v>
      </c>
      <c r="K1562" t="s">
        <v>473</v>
      </c>
      <c r="L1562">
        <v>300</v>
      </c>
      <c r="M1562" t="s">
        <v>180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25">
      <c r="A1563">
        <v>49</v>
      </c>
      <c r="B1563" t="s">
        <v>467</v>
      </c>
      <c r="C1563">
        <v>2020</v>
      </c>
      <c r="D1563">
        <v>1</v>
      </c>
      <c r="E1563" t="s">
        <v>197</v>
      </c>
      <c r="F1563">
        <v>6</v>
      </c>
      <c r="G1563" t="s">
        <v>181</v>
      </c>
      <c r="H1563">
        <v>630</v>
      </c>
      <c r="I1563" t="s">
        <v>502</v>
      </c>
      <c r="J1563" t="s">
        <v>201</v>
      </c>
      <c r="K1563" t="s">
        <v>189</v>
      </c>
      <c r="L1563">
        <v>700</v>
      </c>
      <c r="M1563" t="s">
        <v>182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25">
      <c r="A1564">
        <v>49</v>
      </c>
      <c r="B1564" t="s">
        <v>467</v>
      </c>
      <c r="C1564">
        <v>2020</v>
      </c>
      <c r="D1564">
        <v>1</v>
      </c>
      <c r="E1564" t="s">
        <v>197</v>
      </c>
      <c r="F1564">
        <v>10</v>
      </c>
      <c r="G1564" t="s">
        <v>193</v>
      </c>
      <c r="H1564">
        <v>903</v>
      </c>
      <c r="I1564" t="s">
        <v>500</v>
      </c>
      <c r="J1564" t="s">
        <v>497</v>
      </c>
      <c r="K1564" t="s">
        <v>498</v>
      </c>
      <c r="L1564">
        <v>4513</v>
      </c>
      <c r="M1564" t="s">
        <v>194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25">
      <c r="A1565">
        <v>49</v>
      </c>
      <c r="B1565" t="s">
        <v>467</v>
      </c>
      <c r="C1565">
        <v>2020</v>
      </c>
      <c r="D1565">
        <v>1</v>
      </c>
      <c r="E1565" t="s">
        <v>197</v>
      </c>
      <c r="F1565">
        <v>3</v>
      </c>
      <c r="G1565" t="s">
        <v>179</v>
      </c>
      <c r="H1565">
        <v>53</v>
      </c>
      <c r="I1565" t="s">
        <v>482</v>
      </c>
      <c r="J1565" t="s">
        <v>480</v>
      </c>
      <c r="K1565" t="s">
        <v>481</v>
      </c>
      <c r="L1565">
        <v>300</v>
      </c>
      <c r="M1565" t="s">
        <v>180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25">
      <c r="A1566">
        <v>49</v>
      </c>
      <c r="B1566" t="s">
        <v>467</v>
      </c>
      <c r="C1566">
        <v>2020</v>
      </c>
      <c r="D1566">
        <v>1</v>
      </c>
      <c r="E1566" t="s">
        <v>197</v>
      </c>
      <c r="F1566">
        <v>3</v>
      </c>
      <c r="G1566" t="s">
        <v>179</v>
      </c>
      <c r="H1566">
        <v>605</v>
      </c>
      <c r="I1566" t="s">
        <v>514</v>
      </c>
      <c r="J1566" t="s">
        <v>488</v>
      </c>
      <c r="K1566" t="s">
        <v>489</v>
      </c>
      <c r="L1566">
        <v>300</v>
      </c>
      <c r="M1566" t="s">
        <v>180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25">
      <c r="A1567">
        <v>49</v>
      </c>
      <c r="B1567" t="s">
        <v>467</v>
      </c>
      <c r="C1567">
        <v>2020</v>
      </c>
      <c r="D1567">
        <v>1</v>
      </c>
      <c r="E1567" t="s">
        <v>197</v>
      </c>
      <c r="F1567">
        <v>6</v>
      </c>
      <c r="G1567" t="s">
        <v>181</v>
      </c>
      <c r="H1567">
        <v>605</v>
      </c>
      <c r="I1567" t="s">
        <v>514</v>
      </c>
      <c r="J1567" t="s">
        <v>488</v>
      </c>
      <c r="K1567" t="s">
        <v>489</v>
      </c>
      <c r="L1567">
        <v>700</v>
      </c>
      <c r="M1567" t="s">
        <v>182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25">
      <c r="A1568">
        <v>49</v>
      </c>
      <c r="B1568" t="s">
        <v>467</v>
      </c>
      <c r="C1568">
        <v>2020</v>
      </c>
      <c r="D1568">
        <v>1</v>
      </c>
      <c r="E1568" t="s">
        <v>197</v>
      </c>
      <c r="F1568">
        <v>3</v>
      </c>
      <c r="G1568" t="s">
        <v>179</v>
      </c>
      <c r="H1568">
        <v>924</v>
      </c>
      <c r="I1568" t="s">
        <v>490</v>
      </c>
      <c r="J1568" t="s">
        <v>491</v>
      </c>
      <c r="K1568" t="s">
        <v>492</v>
      </c>
      <c r="L1568">
        <v>4532</v>
      </c>
      <c r="M1568" t="s">
        <v>186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25">
      <c r="A1569">
        <v>49</v>
      </c>
      <c r="B1569" t="s">
        <v>467</v>
      </c>
      <c r="C1569">
        <v>2020</v>
      </c>
      <c r="D1569">
        <v>1</v>
      </c>
      <c r="E1569" t="s">
        <v>197</v>
      </c>
      <c r="F1569">
        <v>5</v>
      </c>
      <c r="G1569" t="s">
        <v>184</v>
      </c>
      <c r="H1569">
        <v>705</v>
      </c>
      <c r="I1569" t="s">
        <v>484</v>
      </c>
      <c r="J1569" t="s">
        <v>485</v>
      </c>
      <c r="K1569" t="s">
        <v>486</v>
      </c>
      <c r="L1569">
        <v>460</v>
      </c>
      <c r="M1569" t="s">
        <v>185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25">
      <c r="A1570">
        <v>49</v>
      </c>
      <c r="B1570" t="s">
        <v>467</v>
      </c>
      <c r="C1570">
        <v>2020</v>
      </c>
      <c r="D1570">
        <v>1</v>
      </c>
      <c r="E1570" t="s">
        <v>197</v>
      </c>
      <c r="F1570">
        <v>10</v>
      </c>
      <c r="G1570" t="s">
        <v>193</v>
      </c>
      <c r="H1570">
        <v>6</v>
      </c>
      <c r="I1570" t="s">
        <v>468</v>
      </c>
      <c r="J1570" t="s">
        <v>469</v>
      </c>
      <c r="K1570" t="s">
        <v>470</v>
      </c>
      <c r="L1570">
        <v>207</v>
      </c>
      <c r="M1570" t="s">
        <v>195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25">
      <c r="A1571">
        <v>49</v>
      </c>
      <c r="B1571" t="s">
        <v>467</v>
      </c>
      <c r="C1571">
        <v>2020</v>
      </c>
      <c r="D1571">
        <v>1</v>
      </c>
      <c r="E1571" t="s">
        <v>197</v>
      </c>
      <c r="F1571">
        <v>5</v>
      </c>
      <c r="G1571" t="s">
        <v>184</v>
      </c>
      <c r="H1571">
        <v>5</v>
      </c>
      <c r="I1571" t="s">
        <v>471</v>
      </c>
      <c r="J1571" t="s">
        <v>472</v>
      </c>
      <c r="K1571" t="s">
        <v>473</v>
      </c>
      <c r="L1571">
        <v>460</v>
      </c>
      <c r="M1571" t="s">
        <v>185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25">
      <c r="A1572">
        <v>49</v>
      </c>
      <c r="B1572" t="s">
        <v>467</v>
      </c>
      <c r="C1572">
        <v>2020</v>
      </c>
      <c r="D1572">
        <v>1</v>
      </c>
      <c r="E1572" t="s">
        <v>197</v>
      </c>
      <c r="F1572">
        <v>6</v>
      </c>
      <c r="G1572" t="s">
        <v>181</v>
      </c>
      <c r="H1572">
        <v>34</v>
      </c>
      <c r="I1572" t="s">
        <v>510</v>
      </c>
      <c r="J1572" t="s">
        <v>505</v>
      </c>
      <c r="K1572" t="s">
        <v>506</v>
      </c>
      <c r="L1572">
        <v>700</v>
      </c>
      <c r="M1572" t="s">
        <v>182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25">
      <c r="A1573">
        <v>49</v>
      </c>
      <c r="B1573" t="s">
        <v>467</v>
      </c>
      <c r="C1573">
        <v>2020</v>
      </c>
      <c r="D1573">
        <v>1</v>
      </c>
      <c r="E1573" t="s">
        <v>197</v>
      </c>
      <c r="F1573">
        <v>6</v>
      </c>
      <c r="G1573" t="s">
        <v>181</v>
      </c>
      <c r="H1573">
        <v>951</v>
      </c>
      <c r="I1573" t="s">
        <v>504</v>
      </c>
      <c r="J1573" t="s">
        <v>505</v>
      </c>
      <c r="K1573" t="s">
        <v>506</v>
      </c>
      <c r="L1573">
        <v>4562</v>
      </c>
      <c r="M1573" t="s">
        <v>188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25">
      <c r="A1574">
        <v>49</v>
      </c>
      <c r="B1574" t="s">
        <v>467</v>
      </c>
      <c r="C1574">
        <v>2020</v>
      </c>
      <c r="D1574">
        <v>1</v>
      </c>
      <c r="E1574" t="s">
        <v>197</v>
      </c>
      <c r="F1574">
        <v>3</v>
      </c>
      <c r="G1574" t="s">
        <v>179</v>
      </c>
      <c r="H1574">
        <v>6</v>
      </c>
      <c r="I1574" t="s">
        <v>468</v>
      </c>
      <c r="J1574" t="s">
        <v>469</v>
      </c>
      <c r="K1574" t="s">
        <v>470</v>
      </c>
      <c r="L1574">
        <v>300</v>
      </c>
      <c r="M1574" t="s">
        <v>180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25">
      <c r="A1575">
        <v>49</v>
      </c>
      <c r="B1575" t="s">
        <v>467</v>
      </c>
      <c r="C1575">
        <v>2020</v>
      </c>
      <c r="D1575">
        <v>1</v>
      </c>
      <c r="E1575" t="s">
        <v>197</v>
      </c>
      <c r="F1575">
        <v>3</v>
      </c>
      <c r="G1575" t="s">
        <v>179</v>
      </c>
      <c r="H1575">
        <v>631</v>
      </c>
      <c r="I1575" t="s">
        <v>522</v>
      </c>
      <c r="J1575" t="s">
        <v>201</v>
      </c>
      <c r="K1575" t="s">
        <v>189</v>
      </c>
      <c r="L1575">
        <v>300</v>
      </c>
      <c r="M1575" t="s">
        <v>180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25">
      <c r="A1576">
        <v>49</v>
      </c>
      <c r="B1576" t="s">
        <v>467</v>
      </c>
      <c r="C1576">
        <v>2020</v>
      </c>
      <c r="D1576">
        <v>1</v>
      </c>
      <c r="E1576" t="s">
        <v>197</v>
      </c>
      <c r="F1576">
        <v>10</v>
      </c>
      <c r="G1576" t="s">
        <v>193</v>
      </c>
      <c r="H1576">
        <v>1</v>
      </c>
      <c r="I1576" t="s">
        <v>496</v>
      </c>
      <c r="J1576" t="s">
        <v>497</v>
      </c>
      <c r="K1576" t="s">
        <v>498</v>
      </c>
      <c r="L1576">
        <v>207</v>
      </c>
      <c r="M1576" t="s">
        <v>195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25">
      <c r="A1577">
        <v>49</v>
      </c>
      <c r="B1577" t="s">
        <v>467</v>
      </c>
      <c r="C1577">
        <v>2020</v>
      </c>
      <c r="D1577">
        <v>1</v>
      </c>
      <c r="E1577" t="s">
        <v>197</v>
      </c>
      <c r="F1577">
        <v>5</v>
      </c>
      <c r="G1577" t="s">
        <v>184</v>
      </c>
      <c r="H1577">
        <v>53</v>
      </c>
      <c r="I1577" t="s">
        <v>482</v>
      </c>
      <c r="J1577" t="s">
        <v>480</v>
      </c>
      <c r="K1577" t="s">
        <v>481</v>
      </c>
      <c r="L1577">
        <v>460</v>
      </c>
      <c r="M1577" t="s">
        <v>185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25">
      <c r="A1578">
        <v>49</v>
      </c>
      <c r="B1578" t="s">
        <v>467</v>
      </c>
      <c r="C1578">
        <v>2020</v>
      </c>
      <c r="D1578">
        <v>1</v>
      </c>
      <c r="E1578" t="s">
        <v>197</v>
      </c>
      <c r="F1578">
        <v>3</v>
      </c>
      <c r="G1578" t="s">
        <v>179</v>
      </c>
      <c r="H1578">
        <v>954</v>
      </c>
      <c r="I1578" t="s">
        <v>483</v>
      </c>
      <c r="J1578" t="s">
        <v>480</v>
      </c>
      <c r="K1578" t="s">
        <v>481</v>
      </c>
      <c r="L1578">
        <v>4532</v>
      </c>
      <c r="M1578" t="s">
        <v>186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25">
      <c r="A1579">
        <v>49</v>
      </c>
      <c r="B1579" t="s">
        <v>467</v>
      </c>
      <c r="C1579">
        <v>2020</v>
      </c>
      <c r="D1579">
        <v>1</v>
      </c>
      <c r="E1579" t="s">
        <v>197</v>
      </c>
      <c r="F1579">
        <v>6</v>
      </c>
      <c r="G1579" t="s">
        <v>181</v>
      </c>
      <c r="H1579">
        <v>629</v>
      </c>
      <c r="I1579" t="s">
        <v>516</v>
      </c>
      <c r="J1579" t="s">
        <v>477</v>
      </c>
      <c r="K1579" t="s">
        <v>478</v>
      </c>
      <c r="L1579">
        <v>700</v>
      </c>
      <c r="M1579" t="s">
        <v>182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25">
      <c r="A1580">
        <v>49</v>
      </c>
      <c r="B1580" t="s">
        <v>467</v>
      </c>
      <c r="C1580">
        <v>2020</v>
      </c>
      <c r="D1580">
        <v>1</v>
      </c>
      <c r="E1580" t="s">
        <v>197</v>
      </c>
      <c r="F1580">
        <v>1</v>
      </c>
      <c r="G1580" t="s">
        <v>176</v>
      </c>
      <c r="H1580">
        <v>616</v>
      </c>
      <c r="I1580" t="s">
        <v>493</v>
      </c>
      <c r="J1580" t="s">
        <v>488</v>
      </c>
      <c r="K1580" t="s">
        <v>489</v>
      </c>
      <c r="L1580">
        <v>4512</v>
      </c>
      <c r="M1580" t="s">
        <v>177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25">
      <c r="A1581">
        <v>49</v>
      </c>
      <c r="B1581" t="s">
        <v>467</v>
      </c>
      <c r="C1581">
        <v>2020</v>
      </c>
      <c r="D1581">
        <v>1</v>
      </c>
      <c r="E1581" t="s">
        <v>197</v>
      </c>
      <c r="F1581">
        <v>3</v>
      </c>
      <c r="G1581" t="s">
        <v>179</v>
      </c>
      <c r="H1581">
        <v>710</v>
      </c>
      <c r="I1581" t="s">
        <v>495</v>
      </c>
      <c r="J1581" t="s">
        <v>485</v>
      </c>
      <c r="K1581" t="s">
        <v>486</v>
      </c>
      <c r="L1581">
        <v>4532</v>
      </c>
      <c r="M1581" t="s">
        <v>186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25">
      <c r="A1582">
        <v>49</v>
      </c>
      <c r="B1582" t="s">
        <v>467</v>
      </c>
      <c r="C1582">
        <v>2020</v>
      </c>
      <c r="D1582">
        <v>1</v>
      </c>
      <c r="E1582" t="s">
        <v>197</v>
      </c>
      <c r="F1582">
        <v>3</v>
      </c>
      <c r="G1582" t="s">
        <v>179</v>
      </c>
      <c r="H1582">
        <v>117</v>
      </c>
      <c r="I1582" t="s">
        <v>524</v>
      </c>
      <c r="J1582" t="s">
        <v>508</v>
      </c>
      <c r="K1582" t="s">
        <v>509</v>
      </c>
      <c r="L1582">
        <v>300</v>
      </c>
      <c r="M1582" t="s">
        <v>180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25">
      <c r="A1583">
        <v>49</v>
      </c>
      <c r="B1583" t="s">
        <v>467</v>
      </c>
      <c r="C1583">
        <v>2020</v>
      </c>
      <c r="D1583">
        <v>1</v>
      </c>
      <c r="E1583" t="s">
        <v>197</v>
      </c>
      <c r="F1583">
        <v>3</v>
      </c>
      <c r="G1583" t="s">
        <v>179</v>
      </c>
      <c r="H1583">
        <v>122</v>
      </c>
      <c r="I1583" t="s">
        <v>507</v>
      </c>
      <c r="J1583" t="s">
        <v>508</v>
      </c>
      <c r="K1583" t="s">
        <v>509</v>
      </c>
      <c r="L1583">
        <v>300</v>
      </c>
      <c r="M1583" t="s">
        <v>180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25">
      <c r="A1584">
        <v>49</v>
      </c>
      <c r="B1584" t="s">
        <v>467</v>
      </c>
      <c r="C1584">
        <v>2020</v>
      </c>
      <c r="D1584">
        <v>1</v>
      </c>
      <c r="E1584" t="s">
        <v>197</v>
      </c>
      <c r="F1584">
        <v>1</v>
      </c>
      <c r="G1584" t="s">
        <v>176</v>
      </c>
      <c r="H1584">
        <v>950</v>
      </c>
      <c r="I1584" t="s">
        <v>475</v>
      </c>
      <c r="J1584" t="s">
        <v>472</v>
      </c>
      <c r="K1584" t="s">
        <v>473</v>
      </c>
      <c r="L1584">
        <v>4512</v>
      </c>
      <c r="M1584" t="s">
        <v>177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25">
      <c r="A1585">
        <v>49</v>
      </c>
      <c r="B1585" t="s">
        <v>467</v>
      </c>
      <c r="C1585">
        <v>2020</v>
      </c>
      <c r="D1585">
        <v>1</v>
      </c>
      <c r="E1585" t="s">
        <v>197</v>
      </c>
      <c r="F1585">
        <v>5</v>
      </c>
      <c r="G1585" t="s">
        <v>184</v>
      </c>
      <c r="H1585">
        <v>950</v>
      </c>
      <c r="I1585" t="s">
        <v>475</v>
      </c>
      <c r="J1585" t="s">
        <v>472</v>
      </c>
      <c r="K1585" t="s">
        <v>473</v>
      </c>
      <c r="L1585">
        <v>4552</v>
      </c>
      <c r="M1585" t="s">
        <v>200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25">
      <c r="A1586">
        <v>49</v>
      </c>
      <c r="B1586" t="s">
        <v>467</v>
      </c>
      <c r="C1586">
        <v>2020</v>
      </c>
      <c r="D1586">
        <v>1</v>
      </c>
      <c r="E1586" t="s">
        <v>197</v>
      </c>
      <c r="F1586">
        <v>5</v>
      </c>
      <c r="G1586" t="s">
        <v>184</v>
      </c>
      <c r="H1586">
        <v>6</v>
      </c>
      <c r="I1586" t="s">
        <v>468</v>
      </c>
      <c r="J1586" t="s">
        <v>469</v>
      </c>
      <c r="K1586" t="s">
        <v>470</v>
      </c>
      <c r="L1586">
        <v>460</v>
      </c>
      <c r="M1586" t="s">
        <v>185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25">
      <c r="A1587">
        <v>49</v>
      </c>
      <c r="B1587" t="s">
        <v>467</v>
      </c>
      <c r="C1587">
        <v>2020</v>
      </c>
      <c r="D1587">
        <v>1</v>
      </c>
      <c r="E1587" t="s">
        <v>197</v>
      </c>
      <c r="F1587">
        <v>1</v>
      </c>
      <c r="G1587" t="s">
        <v>176</v>
      </c>
      <c r="H1587">
        <v>53</v>
      </c>
      <c r="I1587" t="s">
        <v>482</v>
      </c>
      <c r="J1587" t="s">
        <v>480</v>
      </c>
      <c r="K1587" t="s">
        <v>481</v>
      </c>
      <c r="L1587">
        <v>200</v>
      </c>
      <c r="M1587" t="s">
        <v>187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25">
      <c r="A1588">
        <v>49</v>
      </c>
      <c r="B1588" t="s">
        <v>467</v>
      </c>
      <c r="C1588">
        <v>2020</v>
      </c>
      <c r="D1588">
        <v>1</v>
      </c>
      <c r="E1588" t="s">
        <v>197</v>
      </c>
      <c r="F1588">
        <v>3</v>
      </c>
      <c r="G1588" t="s">
        <v>179</v>
      </c>
      <c r="H1588">
        <v>13</v>
      </c>
      <c r="I1588" t="s">
        <v>479</v>
      </c>
      <c r="J1588" t="s">
        <v>480</v>
      </c>
      <c r="K1588" t="s">
        <v>481</v>
      </c>
      <c r="L1588">
        <v>300</v>
      </c>
      <c r="M1588" t="s">
        <v>180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25">
      <c r="A1589">
        <v>49</v>
      </c>
      <c r="B1589" t="s">
        <v>467</v>
      </c>
      <c r="C1589">
        <v>2020</v>
      </c>
      <c r="D1589">
        <v>1</v>
      </c>
      <c r="E1589" t="s">
        <v>197</v>
      </c>
      <c r="F1589">
        <v>3</v>
      </c>
      <c r="G1589" t="s">
        <v>179</v>
      </c>
      <c r="H1589">
        <v>629</v>
      </c>
      <c r="I1589" t="s">
        <v>516</v>
      </c>
      <c r="J1589" t="s">
        <v>477</v>
      </c>
      <c r="K1589" t="s">
        <v>478</v>
      </c>
      <c r="L1589">
        <v>300</v>
      </c>
      <c r="M1589" t="s">
        <v>180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25">
      <c r="A1590">
        <v>49</v>
      </c>
      <c r="B1590" t="s">
        <v>467</v>
      </c>
      <c r="C1590">
        <v>2020</v>
      </c>
      <c r="D1590">
        <v>1</v>
      </c>
      <c r="E1590" t="s">
        <v>197</v>
      </c>
      <c r="F1590">
        <v>3</v>
      </c>
      <c r="G1590" t="s">
        <v>179</v>
      </c>
      <c r="H1590">
        <v>700</v>
      </c>
      <c r="I1590" t="s">
        <v>494</v>
      </c>
      <c r="J1590" t="s">
        <v>485</v>
      </c>
      <c r="K1590" t="s">
        <v>486</v>
      </c>
      <c r="L1590">
        <v>300</v>
      </c>
      <c r="M1590" t="s">
        <v>180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25">
      <c r="A1591">
        <v>49</v>
      </c>
      <c r="B1591" t="s">
        <v>467</v>
      </c>
      <c r="C1591">
        <v>2020</v>
      </c>
      <c r="D1591">
        <v>1</v>
      </c>
      <c r="E1591" t="s">
        <v>197</v>
      </c>
      <c r="F1591">
        <v>5</v>
      </c>
      <c r="G1591" t="s">
        <v>184</v>
      </c>
      <c r="H1591">
        <v>710</v>
      </c>
      <c r="I1591" t="s">
        <v>495</v>
      </c>
      <c r="J1591" t="s">
        <v>485</v>
      </c>
      <c r="K1591" t="s">
        <v>486</v>
      </c>
      <c r="L1591">
        <v>4552</v>
      </c>
      <c r="M1591" t="s">
        <v>200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25">
      <c r="A1592">
        <v>49</v>
      </c>
      <c r="B1592" t="s">
        <v>467</v>
      </c>
      <c r="C1592">
        <v>2020</v>
      </c>
      <c r="D1592">
        <v>1</v>
      </c>
      <c r="E1592" t="s">
        <v>197</v>
      </c>
      <c r="F1592">
        <v>1</v>
      </c>
      <c r="G1592" t="s">
        <v>176</v>
      </c>
      <c r="H1592">
        <v>55</v>
      </c>
      <c r="I1592" t="s">
        <v>474</v>
      </c>
      <c r="J1592" t="s">
        <v>472</v>
      </c>
      <c r="K1592" t="s">
        <v>473</v>
      </c>
      <c r="L1592">
        <v>200</v>
      </c>
      <c r="M1592" t="s">
        <v>187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25">
      <c r="A1593">
        <v>49</v>
      </c>
      <c r="B1593" t="s">
        <v>467</v>
      </c>
      <c r="C1593">
        <v>2020</v>
      </c>
      <c r="D1593">
        <v>1</v>
      </c>
      <c r="E1593" t="s">
        <v>197</v>
      </c>
      <c r="F1593">
        <v>3</v>
      </c>
      <c r="G1593" t="s">
        <v>179</v>
      </c>
      <c r="H1593">
        <v>951</v>
      </c>
      <c r="I1593" t="s">
        <v>504</v>
      </c>
      <c r="J1593" t="s">
        <v>505</v>
      </c>
      <c r="K1593" t="s">
        <v>506</v>
      </c>
      <c r="L1593">
        <v>4532</v>
      </c>
      <c r="M1593" t="s">
        <v>186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25">
      <c r="A1594">
        <v>49</v>
      </c>
      <c r="B1594" t="s">
        <v>467</v>
      </c>
      <c r="C1594">
        <v>2020</v>
      </c>
      <c r="D1594">
        <v>1</v>
      </c>
      <c r="E1594" t="s">
        <v>197</v>
      </c>
      <c r="F1594">
        <v>5</v>
      </c>
      <c r="G1594" t="s">
        <v>184</v>
      </c>
      <c r="H1594">
        <v>943</v>
      </c>
      <c r="I1594" t="s">
        <v>511</v>
      </c>
      <c r="J1594" t="s">
        <v>512</v>
      </c>
      <c r="K1594" t="s">
        <v>513</v>
      </c>
      <c r="L1594">
        <v>4552</v>
      </c>
      <c r="M1594" t="s">
        <v>200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25">
      <c r="A1595">
        <v>49</v>
      </c>
      <c r="B1595" t="s">
        <v>467</v>
      </c>
      <c r="C1595">
        <v>2020</v>
      </c>
      <c r="D1595">
        <v>1</v>
      </c>
      <c r="E1595" t="s">
        <v>197</v>
      </c>
      <c r="F1595">
        <v>6</v>
      </c>
      <c r="G1595" t="s">
        <v>181</v>
      </c>
      <c r="H1595">
        <v>617</v>
      </c>
      <c r="I1595" t="s">
        <v>517</v>
      </c>
      <c r="J1595" t="s">
        <v>477</v>
      </c>
      <c r="K1595" t="s">
        <v>478</v>
      </c>
      <c r="L1595">
        <v>4562</v>
      </c>
      <c r="M1595" t="s">
        <v>188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25">
      <c r="A1596">
        <v>49</v>
      </c>
      <c r="B1596" t="s">
        <v>467</v>
      </c>
      <c r="C1596">
        <v>2020</v>
      </c>
      <c r="D1596">
        <v>1</v>
      </c>
      <c r="E1596" t="s">
        <v>197</v>
      </c>
      <c r="F1596">
        <v>5</v>
      </c>
      <c r="G1596" t="s">
        <v>184</v>
      </c>
      <c r="H1596">
        <v>700</v>
      </c>
      <c r="I1596" t="s">
        <v>494</v>
      </c>
      <c r="J1596" t="s">
        <v>485</v>
      </c>
      <c r="K1596" t="s">
        <v>486</v>
      </c>
      <c r="L1596">
        <v>460</v>
      </c>
      <c r="M1596" t="s">
        <v>185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25">
      <c r="A1597">
        <v>49</v>
      </c>
      <c r="B1597" t="s">
        <v>467</v>
      </c>
      <c r="C1597">
        <v>2020</v>
      </c>
      <c r="D1597">
        <v>1</v>
      </c>
      <c r="E1597" t="s">
        <v>197</v>
      </c>
      <c r="F1597">
        <v>1</v>
      </c>
      <c r="G1597" t="s">
        <v>176</v>
      </c>
      <c r="H1597">
        <v>5</v>
      </c>
      <c r="I1597" t="s">
        <v>471</v>
      </c>
      <c r="J1597" t="s">
        <v>472</v>
      </c>
      <c r="K1597" t="s">
        <v>473</v>
      </c>
      <c r="L1597">
        <v>200</v>
      </c>
      <c r="M1597" t="s">
        <v>187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25">
      <c r="A1598">
        <v>49</v>
      </c>
      <c r="B1598" t="s">
        <v>467</v>
      </c>
      <c r="C1598">
        <v>2020</v>
      </c>
      <c r="D1598">
        <v>1</v>
      </c>
      <c r="E1598" t="s">
        <v>197</v>
      </c>
      <c r="F1598">
        <v>1</v>
      </c>
      <c r="G1598" t="s">
        <v>176</v>
      </c>
      <c r="H1598">
        <v>903</v>
      </c>
      <c r="I1598" t="s">
        <v>500</v>
      </c>
      <c r="J1598" t="s">
        <v>497</v>
      </c>
      <c r="K1598" t="s">
        <v>498</v>
      </c>
      <c r="L1598">
        <v>4512</v>
      </c>
      <c r="M1598" t="s">
        <v>177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25">
      <c r="A1599">
        <v>49</v>
      </c>
      <c r="B1599" t="s">
        <v>467</v>
      </c>
      <c r="C1599">
        <v>2020</v>
      </c>
      <c r="D1599">
        <v>1</v>
      </c>
      <c r="E1599" t="s">
        <v>197</v>
      </c>
      <c r="F1599">
        <v>3</v>
      </c>
      <c r="G1599" t="s">
        <v>179</v>
      </c>
      <c r="H1599">
        <v>55</v>
      </c>
      <c r="I1599" t="s">
        <v>474</v>
      </c>
      <c r="J1599" t="s">
        <v>472</v>
      </c>
      <c r="K1599" t="s">
        <v>473</v>
      </c>
      <c r="L1599">
        <v>300</v>
      </c>
      <c r="M1599" t="s">
        <v>180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25">
      <c r="A1600">
        <v>49</v>
      </c>
      <c r="B1600" t="s">
        <v>467</v>
      </c>
      <c r="C1600">
        <v>2020</v>
      </c>
      <c r="D1600">
        <v>1</v>
      </c>
      <c r="E1600" t="s">
        <v>197</v>
      </c>
      <c r="F1600">
        <v>1</v>
      </c>
      <c r="G1600" t="s">
        <v>176</v>
      </c>
      <c r="H1600">
        <v>13</v>
      </c>
      <c r="I1600" t="s">
        <v>479</v>
      </c>
      <c r="J1600" t="s">
        <v>480</v>
      </c>
      <c r="K1600" t="s">
        <v>481</v>
      </c>
      <c r="L1600">
        <v>200</v>
      </c>
      <c r="M1600" t="s">
        <v>187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25">
      <c r="A1601">
        <v>49</v>
      </c>
      <c r="B1601" t="s">
        <v>467</v>
      </c>
      <c r="C1601">
        <v>2020</v>
      </c>
      <c r="D1601">
        <v>1</v>
      </c>
      <c r="E1601" t="s">
        <v>197</v>
      </c>
      <c r="F1601">
        <v>5</v>
      </c>
      <c r="G1601" t="s">
        <v>184</v>
      </c>
      <c r="H1601">
        <v>13</v>
      </c>
      <c r="I1601" t="s">
        <v>479</v>
      </c>
      <c r="J1601" t="s">
        <v>480</v>
      </c>
      <c r="K1601" t="s">
        <v>481</v>
      </c>
      <c r="L1601">
        <v>460</v>
      </c>
      <c r="M1601" t="s">
        <v>185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25">
      <c r="A1602">
        <v>49</v>
      </c>
      <c r="B1602" t="s">
        <v>467</v>
      </c>
      <c r="C1602">
        <v>2020</v>
      </c>
      <c r="D1602">
        <v>1</v>
      </c>
      <c r="E1602" t="s">
        <v>197</v>
      </c>
      <c r="F1602">
        <v>3</v>
      </c>
      <c r="G1602" t="s">
        <v>179</v>
      </c>
      <c r="H1602">
        <v>616</v>
      </c>
      <c r="I1602" t="s">
        <v>493</v>
      </c>
      <c r="J1602" t="s">
        <v>488</v>
      </c>
      <c r="K1602" t="s">
        <v>489</v>
      </c>
      <c r="L1602">
        <v>4532</v>
      </c>
      <c r="M1602" t="s">
        <v>186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25">
      <c r="A1603">
        <v>49</v>
      </c>
      <c r="B1603" t="s">
        <v>467</v>
      </c>
      <c r="C1603">
        <v>2020</v>
      </c>
      <c r="D1603">
        <v>1</v>
      </c>
      <c r="E1603" t="s">
        <v>197</v>
      </c>
      <c r="F1603">
        <v>3</v>
      </c>
      <c r="G1603" t="s">
        <v>179</v>
      </c>
      <c r="H1603">
        <v>54</v>
      </c>
      <c r="I1603" t="s">
        <v>523</v>
      </c>
      <c r="J1603" t="s">
        <v>505</v>
      </c>
      <c r="K1603" t="s">
        <v>506</v>
      </c>
      <c r="L1603">
        <v>300</v>
      </c>
      <c r="M1603" t="s">
        <v>180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25">
      <c r="A1604">
        <v>49</v>
      </c>
      <c r="B1604" t="s">
        <v>467</v>
      </c>
      <c r="C1604">
        <v>2020</v>
      </c>
      <c r="D1604">
        <v>1</v>
      </c>
      <c r="E1604" t="s">
        <v>197</v>
      </c>
      <c r="F1604">
        <v>1</v>
      </c>
      <c r="G1604" t="s">
        <v>176</v>
      </c>
      <c r="H1604">
        <v>905</v>
      </c>
      <c r="I1604" t="s">
        <v>501</v>
      </c>
      <c r="J1604" t="s">
        <v>469</v>
      </c>
      <c r="K1604" t="s">
        <v>470</v>
      </c>
      <c r="L1604">
        <v>4512</v>
      </c>
      <c r="M1604" t="s">
        <v>177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25">
      <c r="A1605">
        <v>49</v>
      </c>
      <c r="B1605" t="s">
        <v>467</v>
      </c>
      <c r="C1605">
        <v>2020</v>
      </c>
      <c r="D1605">
        <v>1</v>
      </c>
      <c r="E1605" t="s">
        <v>197</v>
      </c>
      <c r="F1605">
        <v>6</v>
      </c>
      <c r="G1605" t="s">
        <v>181</v>
      </c>
      <c r="H1605">
        <v>627</v>
      </c>
      <c r="I1605" t="s">
        <v>515</v>
      </c>
      <c r="J1605" t="s">
        <v>126</v>
      </c>
      <c r="K1605" t="s">
        <v>189</v>
      </c>
      <c r="L1605">
        <v>700</v>
      </c>
      <c r="M1605" t="s">
        <v>182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25">
      <c r="A1606">
        <v>49</v>
      </c>
      <c r="B1606" t="s">
        <v>467</v>
      </c>
      <c r="C1606">
        <v>2020</v>
      </c>
      <c r="D1606">
        <v>1</v>
      </c>
      <c r="E1606" t="s">
        <v>197</v>
      </c>
      <c r="F1606">
        <v>3</v>
      </c>
      <c r="G1606" t="s">
        <v>179</v>
      </c>
      <c r="H1606">
        <v>903</v>
      </c>
      <c r="I1606" t="s">
        <v>500</v>
      </c>
      <c r="J1606" t="s">
        <v>497</v>
      </c>
      <c r="K1606" t="s">
        <v>498</v>
      </c>
      <c r="L1606">
        <v>4532</v>
      </c>
      <c r="M1606" t="s">
        <v>186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25">
      <c r="A1607">
        <v>49</v>
      </c>
      <c r="B1607" t="s">
        <v>467</v>
      </c>
      <c r="C1607">
        <v>2020</v>
      </c>
      <c r="D1607">
        <v>1</v>
      </c>
      <c r="E1607" t="s">
        <v>197</v>
      </c>
      <c r="F1607">
        <v>1</v>
      </c>
      <c r="G1607" t="s">
        <v>176</v>
      </c>
      <c r="H1607">
        <v>628</v>
      </c>
      <c r="I1607" t="s">
        <v>487</v>
      </c>
      <c r="J1607" t="s">
        <v>488</v>
      </c>
      <c r="K1607" t="s">
        <v>489</v>
      </c>
      <c r="L1607">
        <v>200</v>
      </c>
      <c r="M1607" t="s">
        <v>187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25">
      <c r="A1608">
        <v>49</v>
      </c>
      <c r="B1608" t="s">
        <v>467</v>
      </c>
      <c r="C1608">
        <v>2020</v>
      </c>
      <c r="D1608">
        <v>1</v>
      </c>
      <c r="E1608" t="s">
        <v>197</v>
      </c>
      <c r="F1608">
        <v>3</v>
      </c>
      <c r="G1608" t="s">
        <v>179</v>
      </c>
      <c r="H1608">
        <v>628</v>
      </c>
      <c r="I1608" t="s">
        <v>487</v>
      </c>
      <c r="J1608" t="s">
        <v>488</v>
      </c>
      <c r="K1608" t="s">
        <v>489</v>
      </c>
      <c r="L1608">
        <v>300</v>
      </c>
      <c r="M1608" t="s">
        <v>180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25">
      <c r="A1609">
        <v>49</v>
      </c>
      <c r="B1609" t="s">
        <v>467</v>
      </c>
      <c r="C1609">
        <v>2020</v>
      </c>
      <c r="D1609">
        <v>1</v>
      </c>
      <c r="E1609" t="s">
        <v>197</v>
      </c>
      <c r="F1609">
        <v>6</v>
      </c>
      <c r="G1609" t="s">
        <v>181</v>
      </c>
      <c r="H1609">
        <v>628</v>
      </c>
      <c r="I1609" t="s">
        <v>487</v>
      </c>
      <c r="J1609" t="s">
        <v>488</v>
      </c>
      <c r="K1609" t="s">
        <v>489</v>
      </c>
      <c r="L1609">
        <v>700</v>
      </c>
      <c r="M1609" t="s">
        <v>182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25">
      <c r="A1610">
        <v>49</v>
      </c>
      <c r="B1610" t="s">
        <v>467</v>
      </c>
      <c r="C1610">
        <v>2020</v>
      </c>
      <c r="D1610">
        <v>1</v>
      </c>
      <c r="E1610" t="s">
        <v>197</v>
      </c>
      <c r="F1610">
        <v>6</v>
      </c>
      <c r="G1610" t="s">
        <v>181</v>
      </c>
      <c r="H1610">
        <v>616</v>
      </c>
      <c r="I1610" t="s">
        <v>493</v>
      </c>
      <c r="J1610" t="s">
        <v>488</v>
      </c>
      <c r="K1610" t="s">
        <v>489</v>
      </c>
      <c r="L1610">
        <v>4562</v>
      </c>
      <c r="M1610" t="s">
        <v>188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25">
      <c r="A1611">
        <v>49</v>
      </c>
      <c r="B1611" t="s">
        <v>467</v>
      </c>
      <c r="C1611">
        <v>2020</v>
      </c>
      <c r="D1611">
        <v>1</v>
      </c>
      <c r="E1611" t="s">
        <v>197</v>
      </c>
      <c r="F1611">
        <v>1</v>
      </c>
      <c r="G1611" t="s">
        <v>176</v>
      </c>
      <c r="H1611">
        <v>6</v>
      </c>
      <c r="I1611" t="s">
        <v>468</v>
      </c>
      <c r="J1611" t="s">
        <v>469</v>
      </c>
      <c r="K1611" t="s">
        <v>470</v>
      </c>
      <c r="L1611">
        <v>200</v>
      </c>
      <c r="M1611" t="s">
        <v>187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25">
      <c r="A1612">
        <v>49</v>
      </c>
      <c r="B1612" t="s">
        <v>467</v>
      </c>
      <c r="C1612">
        <v>2020</v>
      </c>
      <c r="D1612">
        <v>1</v>
      </c>
      <c r="E1612" t="s">
        <v>197</v>
      </c>
      <c r="F1612">
        <v>10</v>
      </c>
      <c r="G1612" t="s">
        <v>193</v>
      </c>
      <c r="H1612">
        <v>55</v>
      </c>
      <c r="I1612" t="s">
        <v>474</v>
      </c>
      <c r="J1612" t="s">
        <v>472</v>
      </c>
      <c r="K1612" t="s">
        <v>473</v>
      </c>
      <c r="L1612">
        <v>207</v>
      </c>
      <c r="M1612" t="s">
        <v>195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25">
      <c r="A1613">
        <v>49</v>
      </c>
      <c r="B1613" t="s">
        <v>467</v>
      </c>
      <c r="C1613">
        <v>2020</v>
      </c>
      <c r="D1613">
        <v>1</v>
      </c>
      <c r="E1613" t="s">
        <v>197</v>
      </c>
      <c r="F1613">
        <v>3</v>
      </c>
      <c r="G1613" t="s">
        <v>179</v>
      </c>
      <c r="H1613">
        <v>950</v>
      </c>
      <c r="I1613" t="s">
        <v>475</v>
      </c>
      <c r="J1613" t="s">
        <v>472</v>
      </c>
      <c r="K1613" t="s">
        <v>473</v>
      </c>
      <c r="L1613">
        <v>4532</v>
      </c>
      <c r="M1613" t="s">
        <v>186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25">
      <c r="A1614">
        <v>49</v>
      </c>
      <c r="B1614" t="s">
        <v>467</v>
      </c>
      <c r="C1614">
        <v>2020</v>
      </c>
      <c r="D1614">
        <v>1</v>
      </c>
      <c r="E1614" t="s">
        <v>197</v>
      </c>
      <c r="F1614">
        <v>3</v>
      </c>
      <c r="G1614" t="s">
        <v>179</v>
      </c>
      <c r="H1614">
        <v>1</v>
      </c>
      <c r="I1614" t="s">
        <v>496</v>
      </c>
      <c r="J1614" t="s">
        <v>497</v>
      </c>
      <c r="K1614" t="s">
        <v>498</v>
      </c>
      <c r="L1614">
        <v>300</v>
      </c>
      <c r="M1614" t="s">
        <v>180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25">
      <c r="A1615">
        <v>49</v>
      </c>
      <c r="B1615" t="s">
        <v>467</v>
      </c>
      <c r="C1615">
        <v>2020</v>
      </c>
      <c r="D1615">
        <v>1</v>
      </c>
      <c r="E1615" t="s">
        <v>197</v>
      </c>
      <c r="F1615">
        <v>5</v>
      </c>
      <c r="G1615" t="s">
        <v>184</v>
      </c>
      <c r="H1615">
        <v>1</v>
      </c>
      <c r="I1615" t="s">
        <v>496</v>
      </c>
      <c r="J1615" t="s">
        <v>497</v>
      </c>
      <c r="K1615" t="s">
        <v>498</v>
      </c>
      <c r="L1615">
        <v>460</v>
      </c>
      <c r="M1615" t="s">
        <v>185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25">
      <c r="A1616">
        <v>49</v>
      </c>
      <c r="B1616" t="s">
        <v>467</v>
      </c>
      <c r="C1616">
        <v>2020</v>
      </c>
      <c r="D1616">
        <v>1</v>
      </c>
      <c r="E1616" t="s">
        <v>197</v>
      </c>
      <c r="F1616">
        <v>10</v>
      </c>
      <c r="G1616" t="s">
        <v>193</v>
      </c>
      <c r="H1616">
        <v>905</v>
      </c>
      <c r="I1616" t="s">
        <v>501</v>
      </c>
      <c r="J1616" t="s">
        <v>469</v>
      </c>
      <c r="K1616" t="s">
        <v>470</v>
      </c>
      <c r="L1616">
        <v>4513</v>
      </c>
      <c r="M1616" t="s">
        <v>194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25">
      <c r="A1617">
        <v>49</v>
      </c>
      <c r="B1617" t="s">
        <v>467</v>
      </c>
      <c r="C1617">
        <v>2020</v>
      </c>
      <c r="D1617">
        <v>1</v>
      </c>
      <c r="E1617" t="s">
        <v>197</v>
      </c>
      <c r="F1617">
        <v>6</v>
      </c>
      <c r="G1617" t="s">
        <v>181</v>
      </c>
      <c r="H1617">
        <v>619</v>
      </c>
      <c r="I1617" t="s">
        <v>521</v>
      </c>
      <c r="J1617" t="s">
        <v>201</v>
      </c>
      <c r="K1617" t="s">
        <v>189</v>
      </c>
      <c r="L1617">
        <v>4562</v>
      </c>
      <c r="M1617" t="s">
        <v>188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25">
      <c r="A1618">
        <v>49</v>
      </c>
      <c r="B1618" t="s">
        <v>467</v>
      </c>
      <c r="C1618">
        <v>2020</v>
      </c>
      <c r="D1618">
        <v>1</v>
      </c>
      <c r="E1618" t="s">
        <v>197</v>
      </c>
      <c r="F1618">
        <v>1</v>
      </c>
      <c r="G1618" t="s">
        <v>176</v>
      </c>
      <c r="H1618">
        <v>954</v>
      </c>
      <c r="I1618" t="s">
        <v>483</v>
      </c>
      <c r="J1618" t="s">
        <v>480</v>
      </c>
      <c r="K1618" t="s">
        <v>481</v>
      </c>
      <c r="L1618">
        <v>4512</v>
      </c>
      <c r="M1618" t="s">
        <v>177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25">
      <c r="A1619">
        <v>49</v>
      </c>
      <c r="B1619" t="s">
        <v>467</v>
      </c>
      <c r="C1619">
        <v>2020</v>
      </c>
      <c r="D1619">
        <v>1</v>
      </c>
      <c r="E1619" t="s">
        <v>197</v>
      </c>
      <c r="F1619">
        <v>6</v>
      </c>
      <c r="G1619" t="s">
        <v>181</v>
      </c>
      <c r="H1619">
        <v>610</v>
      </c>
      <c r="I1619" t="s">
        <v>476</v>
      </c>
      <c r="J1619" t="s">
        <v>477</v>
      </c>
      <c r="K1619" t="s">
        <v>478</v>
      </c>
      <c r="L1619">
        <v>700</v>
      </c>
      <c r="M1619" t="s">
        <v>182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25">
      <c r="A1620">
        <v>49</v>
      </c>
      <c r="B1620" t="s">
        <v>467</v>
      </c>
      <c r="C1620">
        <v>2020</v>
      </c>
      <c r="D1620">
        <v>1</v>
      </c>
      <c r="E1620" t="s">
        <v>197</v>
      </c>
      <c r="F1620">
        <v>3</v>
      </c>
      <c r="G1620" t="s">
        <v>179</v>
      </c>
      <c r="H1620">
        <v>617</v>
      </c>
      <c r="I1620" t="s">
        <v>517</v>
      </c>
      <c r="J1620" t="s">
        <v>477</v>
      </c>
      <c r="K1620" t="s">
        <v>478</v>
      </c>
      <c r="L1620">
        <v>4532</v>
      </c>
      <c r="M1620" t="s">
        <v>186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25">
      <c r="A1621">
        <v>49</v>
      </c>
      <c r="B1621" t="s">
        <v>467</v>
      </c>
      <c r="C1621">
        <v>2020</v>
      </c>
      <c r="D1621">
        <v>1</v>
      </c>
      <c r="E1621" t="s">
        <v>197</v>
      </c>
      <c r="F1621">
        <v>5</v>
      </c>
      <c r="G1621" t="s">
        <v>184</v>
      </c>
      <c r="H1621">
        <v>616</v>
      </c>
      <c r="I1621" t="s">
        <v>493</v>
      </c>
      <c r="J1621" t="s">
        <v>488</v>
      </c>
      <c r="K1621" t="s">
        <v>489</v>
      </c>
      <c r="L1621">
        <v>4552</v>
      </c>
      <c r="M1621" t="s">
        <v>200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25">
      <c r="A1622">
        <v>49</v>
      </c>
      <c r="B1622" t="s">
        <v>467</v>
      </c>
      <c r="C1622">
        <v>2020</v>
      </c>
      <c r="D1622">
        <v>2</v>
      </c>
      <c r="E1622" t="s">
        <v>203</v>
      </c>
      <c r="F1622">
        <v>3</v>
      </c>
      <c r="G1622" t="s">
        <v>179</v>
      </c>
      <c r="H1622">
        <v>421</v>
      </c>
      <c r="I1622" t="s">
        <v>532</v>
      </c>
      <c r="J1622">
        <v>2496</v>
      </c>
      <c r="K1622" t="s">
        <v>189</v>
      </c>
      <c r="L1622">
        <v>300</v>
      </c>
      <c r="M1622" t="s">
        <v>180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25">
      <c r="A1623">
        <v>49</v>
      </c>
      <c r="B1623" t="s">
        <v>467</v>
      </c>
      <c r="C1623">
        <v>2020</v>
      </c>
      <c r="D1623">
        <v>2</v>
      </c>
      <c r="E1623" t="s">
        <v>203</v>
      </c>
      <c r="F1623">
        <v>3</v>
      </c>
      <c r="G1623" t="s">
        <v>179</v>
      </c>
      <c r="H1623">
        <v>441</v>
      </c>
      <c r="I1623" t="s">
        <v>573</v>
      </c>
      <c r="J1623" t="s">
        <v>574</v>
      </c>
      <c r="K1623" t="s">
        <v>189</v>
      </c>
      <c r="L1623">
        <v>300</v>
      </c>
      <c r="M1623" t="s">
        <v>180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25">
      <c r="A1624">
        <v>49</v>
      </c>
      <c r="B1624" t="s">
        <v>467</v>
      </c>
      <c r="C1624">
        <v>2020</v>
      </c>
      <c r="D1624">
        <v>2</v>
      </c>
      <c r="E1624" t="s">
        <v>203</v>
      </c>
      <c r="F1624">
        <v>3</v>
      </c>
      <c r="G1624" t="s">
        <v>179</v>
      </c>
      <c r="H1624">
        <v>408</v>
      </c>
      <c r="I1624" t="s">
        <v>525</v>
      </c>
      <c r="J1624">
        <v>2231</v>
      </c>
      <c r="K1624" t="s">
        <v>189</v>
      </c>
      <c r="L1624">
        <v>300</v>
      </c>
      <c r="M1624" t="s">
        <v>180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25">
      <c r="A1625">
        <v>49</v>
      </c>
      <c r="B1625" t="s">
        <v>467</v>
      </c>
      <c r="C1625">
        <v>2020</v>
      </c>
      <c r="D1625">
        <v>2</v>
      </c>
      <c r="E1625" t="s">
        <v>203</v>
      </c>
      <c r="F1625">
        <v>5</v>
      </c>
      <c r="G1625" t="s">
        <v>184</v>
      </c>
      <c r="H1625">
        <v>408</v>
      </c>
      <c r="I1625" t="s">
        <v>525</v>
      </c>
      <c r="J1625">
        <v>2231</v>
      </c>
      <c r="K1625" t="s">
        <v>189</v>
      </c>
      <c r="L1625">
        <v>400</v>
      </c>
      <c r="M1625" t="s">
        <v>184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25">
      <c r="A1626">
        <v>49</v>
      </c>
      <c r="B1626" t="s">
        <v>467</v>
      </c>
      <c r="C1626">
        <v>2020</v>
      </c>
      <c r="D1626">
        <v>2</v>
      </c>
      <c r="E1626" t="s">
        <v>203</v>
      </c>
      <c r="F1626">
        <v>5</v>
      </c>
      <c r="G1626" t="s">
        <v>184</v>
      </c>
      <c r="H1626">
        <v>410</v>
      </c>
      <c r="I1626" t="s">
        <v>560</v>
      </c>
      <c r="J1626">
        <v>3321</v>
      </c>
      <c r="K1626" t="s">
        <v>189</v>
      </c>
      <c r="L1626">
        <v>1670</v>
      </c>
      <c r="M1626" t="s">
        <v>538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25">
      <c r="A1627">
        <v>49</v>
      </c>
      <c r="B1627" t="s">
        <v>467</v>
      </c>
      <c r="C1627">
        <v>2020</v>
      </c>
      <c r="D1627">
        <v>2</v>
      </c>
      <c r="E1627" t="s">
        <v>203</v>
      </c>
      <c r="F1627">
        <v>3</v>
      </c>
      <c r="G1627" t="s">
        <v>179</v>
      </c>
      <c r="H1627">
        <v>412</v>
      </c>
      <c r="I1627" t="s">
        <v>580</v>
      </c>
      <c r="J1627">
        <v>3331</v>
      </c>
      <c r="K1627" t="s">
        <v>189</v>
      </c>
      <c r="L1627">
        <v>300</v>
      </c>
      <c r="M1627" t="s">
        <v>180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25">
      <c r="A1628">
        <v>49</v>
      </c>
      <c r="B1628" t="s">
        <v>467</v>
      </c>
      <c r="C1628">
        <v>2020</v>
      </c>
      <c r="D1628">
        <v>2</v>
      </c>
      <c r="E1628" t="s">
        <v>203</v>
      </c>
      <c r="F1628">
        <v>1</v>
      </c>
      <c r="G1628" t="s">
        <v>176</v>
      </c>
      <c r="H1628">
        <v>401</v>
      </c>
      <c r="I1628" t="s">
        <v>572</v>
      </c>
      <c r="J1628">
        <v>1012</v>
      </c>
      <c r="K1628" t="s">
        <v>189</v>
      </c>
      <c r="L1628">
        <v>200</v>
      </c>
      <c r="M1628" t="s">
        <v>187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25">
      <c r="A1629">
        <v>49</v>
      </c>
      <c r="B1629" t="s">
        <v>467</v>
      </c>
      <c r="C1629">
        <v>2020</v>
      </c>
      <c r="D1629">
        <v>2</v>
      </c>
      <c r="E1629" t="s">
        <v>203</v>
      </c>
      <c r="F1629">
        <v>3</v>
      </c>
      <c r="G1629" t="s">
        <v>179</v>
      </c>
      <c r="H1629">
        <v>419</v>
      </c>
      <c r="I1629" t="s">
        <v>566</v>
      </c>
      <c r="J1629" t="s">
        <v>567</v>
      </c>
      <c r="K1629" t="s">
        <v>189</v>
      </c>
      <c r="L1629">
        <v>1671</v>
      </c>
      <c r="M1629" t="s">
        <v>531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25">
      <c r="A1630">
        <v>49</v>
      </c>
      <c r="B1630" t="s">
        <v>467</v>
      </c>
      <c r="C1630">
        <v>2020</v>
      </c>
      <c r="D1630">
        <v>2</v>
      </c>
      <c r="E1630" t="s">
        <v>203</v>
      </c>
      <c r="F1630">
        <v>3</v>
      </c>
      <c r="G1630" t="s">
        <v>179</v>
      </c>
      <c r="H1630">
        <v>432</v>
      </c>
      <c r="I1630" t="s">
        <v>554</v>
      </c>
      <c r="J1630" t="s">
        <v>555</v>
      </c>
      <c r="K1630" t="s">
        <v>189</v>
      </c>
      <c r="L1630">
        <v>1674</v>
      </c>
      <c r="M1630" t="s">
        <v>556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25">
      <c r="A1631">
        <v>49</v>
      </c>
      <c r="B1631" t="s">
        <v>467</v>
      </c>
      <c r="C1631">
        <v>2020</v>
      </c>
      <c r="D1631">
        <v>2</v>
      </c>
      <c r="E1631" t="s">
        <v>203</v>
      </c>
      <c r="F1631">
        <v>10</v>
      </c>
      <c r="G1631" t="s">
        <v>193</v>
      </c>
      <c r="H1631">
        <v>404</v>
      </c>
      <c r="I1631" t="s">
        <v>553</v>
      </c>
      <c r="J1631">
        <v>0</v>
      </c>
      <c r="K1631" t="s">
        <v>189</v>
      </c>
      <c r="L1631">
        <v>0</v>
      </c>
      <c r="M1631" t="s">
        <v>189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25">
      <c r="A1632">
        <v>49</v>
      </c>
      <c r="B1632" t="s">
        <v>467</v>
      </c>
      <c r="C1632">
        <v>2020</v>
      </c>
      <c r="D1632">
        <v>2</v>
      </c>
      <c r="E1632" t="s">
        <v>203</v>
      </c>
      <c r="F1632">
        <v>3</v>
      </c>
      <c r="G1632" t="s">
        <v>179</v>
      </c>
      <c r="H1632">
        <v>442</v>
      </c>
      <c r="I1632" t="s">
        <v>578</v>
      </c>
      <c r="J1632" t="s">
        <v>579</v>
      </c>
      <c r="K1632" t="s">
        <v>189</v>
      </c>
      <c r="L1632">
        <v>1672</v>
      </c>
      <c r="M1632" t="s">
        <v>571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25">
      <c r="A1633">
        <v>49</v>
      </c>
      <c r="B1633" t="s">
        <v>467</v>
      </c>
      <c r="C1633">
        <v>2020</v>
      </c>
      <c r="D1633">
        <v>2</v>
      </c>
      <c r="E1633" t="s">
        <v>203</v>
      </c>
      <c r="F1633">
        <v>3</v>
      </c>
      <c r="G1633" t="s">
        <v>179</v>
      </c>
      <c r="H1633">
        <v>422</v>
      </c>
      <c r="I1633" t="s">
        <v>547</v>
      </c>
      <c r="J1633">
        <v>2421</v>
      </c>
      <c r="K1633" t="s">
        <v>189</v>
      </c>
      <c r="L1633">
        <v>1671</v>
      </c>
      <c r="M1633" t="s">
        <v>531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25">
      <c r="A1634">
        <v>49</v>
      </c>
      <c r="B1634" t="s">
        <v>467</v>
      </c>
      <c r="C1634">
        <v>2020</v>
      </c>
      <c r="D1634">
        <v>2</v>
      </c>
      <c r="E1634" t="s">
        <v>203</v>
      </c>
      <c r="F1634">
        <v>3</v>
      </c>
      <c r="G1634" t="s">
        <v>179</v>
      </c>
      <c r="H1634">
        <v>428</v>
      </c>
      <c r="I1634" t="s">
        <v>576</v>
      </c>
      <c r="J1634" t="s">
        <v>577</v>
      </c>
      <c r="K1634" t="s">
        <v>189</v>
      </c>
      <c r="L1634">
        <v>1675</v>
      </c>
      <c r="M1634" t="s">
        <v>528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25">
      <c r="A1635">
        <v>49</v>
      </c>
      <c r="B1635" t="s">
        <v>467</v>
      </c>
      <c r="C1635">
        <v>2020</v>
      </c>
      <c r="D1635">
        <v>2</v>
      </c>
      <c r="E1635" t="s">
        <v>203</v>
      </c>
      <c r="F1635">
        <v>5</v>
      </c>
      <c r="G1635" t="s">
        <v>184</v>
      </c>
      <c r="H1635">
        <v>443</v>
      </c>
      <c r="I1635" t="s">
        <v>541</v>
      </c>
      <c r="J1635">
        <v>2121</v>
      </c>
      <c r="K1635" t="s">
        <v>189</v>
      </c>
      <c r="L1635">
        <v>1670</v>
      </c>
      <c r="M1635" t="s">
        <v>538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25">
      <c r="A1636">
        <v>49</v>
      </c>
      <c r="B1636" t="s">
        <v>467</v>
      </c>
      <c r="C1636">
        <v>2020</v>
      </c>
      <c r="D1636">
        <v>2</v>
      </c>
      <c r="E1636" t="s">
        <v>203</v>
      </c>
      <c r="F1636">
        <v>3</v>
      </c>
      <c r="G1636" t="s">
        <v>179</v>
      </c>
      <c r="H1636">
        <v>444</v>
      </c>
      <c r="I1636" t="s">
        <v>542</v>
      </c>
      <c r="J1636">
        <v>2131</v>
      </c>
      <c r="K1636" t="s">
        <v>189</v>
      </c>
      <c r="L1636">
        <v>300</v>
      </c>
      <c r="M1636" t="s">
        <v>180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25">
      <c r="A1637">
        <v>49</v>
      </c>
      <c r="B1637" t="s">
        <v>467</v>
      </c>
      <c r="C1637">
        <v>2020</v>
      </c>
      <c r="D1637">
        <v>2</v>
      </c>
      <c r="E1637" t="s">
        <v>203</v>
      </c>
      <c r="F1637">
        <v>1</v>
      </c>
      <c r="G1637" t="s">
        <v>176</v>
      </c>
      <c r="H1637">
        <v>404</v>
      </c>
      <c r="I1637" t="s">
        <v>553</v>
      </c>
      <c r="J1637">
        <v>0</v>
      </c>
      <c r="K1637" t="s">
        <v>189</v>
      </c>
      <c r="L1637">
        <v>0</v>
      </c>
      <c r="M1637" t="s">
        <v>189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25">
      <c r="A1638">
        <v>49</v>
      </c>
      <c r="B1638" t="s">
        <v>467</v>
      </c>
      <c r="C1638">
        <v>2020</v>
      </c>
      <c r="D1638">
        <v>2</v>
      </c>
      <c r="E1638" t="s">
        <v>203</v>
      </c>
      <c r="F1638">
        <v>10</v>
      </c>
      <c r="G1638" t="s">
        <v>193</v>
      </c>
      <c r="H1638">
        <v>400</v>
      </c>
      <c r="I1638" t="s">
        <v>557</v>
      </c>
      <c r="J1638">
        <v>1247</v>
      </c>
      <c r="K1638" t="s">
        <v>189</v>
      </c>
      <c r="L1638">
        <v>207</v>
      </c>
      <c r="M1638" t="s">
        <v>195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25">
      <c r="A1639">
        <v>49</v>
      </c>
      <c r="B1639" t="s">
        <v>467</v>
      </c>
      <c r="C1639">
        <v>2020</v>
      </c>
      <c r="D1639">
        <v>2</v>
      </c>
      <c r="E1639" t="s">
        <v>203</v>
      </c>
      <c r="F1639">
        <v>3</v>
      </c>
      <c r="G1639" t="s">
        <v>179</v>
      </c>
      <c r="H1639">
        <v>420</v>
      </c>
      <c r="I1639" t="s">
        <v>545</v>
      </c>
      <c r="J1639">
        <v>2331</v>
      </c>
      <c r="K1639" t="s">
        <v>189</v>
      </c>
      <c r="L1639">
        <v>300</v>
      </c>
      <c r="M1639" t="s">
        <v>180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25">
      <c r="A1640">
        <v>49</v>
      </c>
      <c r="B1640" t="s">
        <v>467</v>
      </c>
      <c r="C1640">
        <v>2020</v>
      </c>
      <c r="D1640">
        <v>2</v>
      </c>
      <c r="E1640" t="s">
        <v>203</v>
      </c>
      <c r="F1640">
        <v>10</v>
      </c>
      <c r="G1640" t="s">
        <v>193</v>
      </c>
      <c r="H1640">
        <v>401</v>
      </c>
      <c r="I1640" t="s">
        <v>572</v>
      </c>
      <c r="J1640">
        <v>1012</v>
      </c>
      <c r="K1640" t="s">
        <v>189</v>
      </c>
      <c r="L1640">
        <v>200</v>
      </c>
      <c r="M1640" t="s">
        <v>187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25">
      <c r="A1641">
        <v>49</v>
      </c>
      <c r="B1641" t="s">
        <v>467</v>
      </c>
      <c r="C1641">
        <v>2020</v>
      </c>
      <c r="D1641">
        <v>2</v>
      </c>
      <c r="E1641" t="s">
        <v>203</v>
      </c>
      <c r="F1641">
        <v>3</v>
      </c>
      <c r="G1641" t="s">
        <v>179</v>
      </c>
      <c r="H1641">
        <v>404</v>
      </c>
      <c r="I1641" t="s">
        <v>553</v>
      </c>
      <c r="J1641">
        <v>2107</v>
      </c>
      <c r="K1641" t="s">
        <v>189</v>
      </c>
      <c r="L1641">
        <v>300</v>
      </c>
      <c r="M1641" t="s">
        <v>180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25">
      <c r="A1642">
        <v>49</v>
      </c>
      <c r="B1642" t="s">
        <v>467</v>
      </c>
      <c r="C1642">
        <v>2020</v>
      </c>
      <c r="D1642">
        <v>2</v>
      </c>
      <c r="E1642" t="s">
        <v>203</v>
      </c>
      <c r="F1642">
        <v>3</v>
      </c>
      <c r="G1642" t="s">
        <v>179</v>
      </c>
      <c r="H1642">
        <v>443</v>
      </c>
      <c r="I1642" t="s">
        <v>541</v>
      </c>
      <c r="J1642">
        <v>2121</v>
      </c>
      <c r="K1642" t="s">
        <v>189</v>
      </c>
      <c r="L1642">
        <v>1670</v>
      </c>
      <c r="M1642" t="s">
        <v>538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25">
      <c r="A1643">
        <v>49</v>
      </c>
      <c r="B1643" t="s">
        <v>467</v>
      </c>
      <c r="C1643">
        <v>2020</v>
      </c>
      <c r="D1643">
        <v>2</v>
      </c>
      <c r="E1643" t="s">
        <v>203</v>
      </c>
      <c r="F1643">
        <v>3</v>
      </c>
      <c r="G1643" t="s">
        <v>179</v>
      </c>
      <c r="H1643">
        <v>400</v>
      </c>
      <c r="I1643" t="s">
        <v>557</v>
      </c>
      <c r="J1643">
        <v>0</v>
      </c>
      <c r="K1643" t="s">
        <v>189</v>
      </c>
      <c r="L1643">
        <v>0</v>
      </c>
      <c r="M1643" t="s">
        <v>189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25">
      <c r="A1644">
        <v>49</v>
      </c>
      <c r="B1644" t="s">
        <v>467</v>
      </c>
      <c r="C1644">
        <v>2020</v>
      </c>
      <c r="D1644">
        <v>2</v>
      </c>
      <c r="E1644" t="s">
        <v>203</v>
      </c>
      <c r="F1644">
        <v>3</v>
      </c>
      <c r="G1644" t="s">
        <v>179</v>
      </c>
      <c r="H1644">
        <v>411</v>
      </c>
      <c r="I1644" t="s">
        <v>536</v>
      </c>
      <c r="J1644" t="s">
        <v>537</v>
      </c>
      <c r="K1644" t="s">
        <v>189</v>
      </c>
      <c r="L1644">
        <v>1670</v>
      </c>
      <c r="M1644" t="s">
        <v>538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25">
      <c r="A1645">
        <v>49</v>
      </c>
      <c r="B1645" t="s">
        <v>467</v>
      </c>
      <c r="C1645">
        <v>2020</v>
      </c>
      <c r="D1645">
        <v>2</v>
      </c>
      <c r="E1645" t="s">
        <v>203</v>
      </c>
      <c r="F1645">
        <v>3</v>
      </c>
      <c r="G1645" t="s">
        <v>179</v>
      </c>
      <c r="H1645">
        <v>410</v>
      </c>
      <c r="I1645" t="s">
        <v>560</v>
      </c>
      <c r="J1645">
        <v>3321</v>
      </c>
      <c r="K1645" t="s">
        <v>189</v>
      </c>
      <c r="L1645">
        <v>1670</v>
      </c>
      <c r="M1645" t="s">
        <v>538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25">
      <c r="A1646">
        <v>49</v>
      </c>
      <c r="B1646" t="s">
        <v>467</v>
      </c>
      <c r="C1646">
        <v>2020</v>
      </c>
      <c r="D1646">
        <v>2</v>
      </c>
      <c r="E1646" t="s">
        <v>203</v>
      </c>
      <c r="F1646">
        <v>3</v>
      </c>
      <c r="G1646" t="s">
        <v>179</v>
      </c>
      <c r="H1646">
        <v>409</v>
      </c>
      <c r="I1646" t="s">
        <v>564</v>
      </c>
      <c r="J1646">
        <v>3367</v>
      </c>
      <c r="K1646" t="s">
        <v>189</v>
      </c>
      <c r="L1646">
        <v>300</v>
      </c>
      <c r="M1646" t="s">
        <v>180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25">
      <c r="A1647">
        <v>49</v>
      </c>
      <c r="B1647" t="s">
        <v>467</v>
      </c>
      <c r="C1647">
        <v>2020</v>
      </c>
      <c r="D1647">
        <v>2</v>
      </c>
      <c r="E1647" t="s">
        <v>203</v>
      </c>
      <c r="F1647">
        <v>3</v>
      </c>
      <c r="G1647" t="s">
        <v>179</v>
      </c>
      <c r="H1647">
        <v>413</v>
      </c>
      <c r="I1647" t="s">
        <v>558</v>
      </c>
      <c r="J1647">
        <v>3496</v>
      </c>
      <c r="K1647" t="s">
        <v>189</v>
      </c>
      <c r="L1647">
        <v>300</v>
      </c>
      <c r="M1647" t="s">
        <v>180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25">
      <c r="A1648">
        <v>49</v>
      </c>
      <c r="B1648" t="s">
        <v>467</v>
      </c>
      <c r="C1648">
        <v>2020</v>
      </c>
      <c r="D1648">
        <v>2</v>
      </c>
      <c r="E1648" t="s">
        <v>203</v>
      </c>
      <c r="F1648">
        <v>10</v>
      </c>
      <c r="G1648" t="s">
        <v>193</v>
      </c>
      <c r="H1648">
        <v>402</v>
      </c>
      <c r="I1648" t="s">
        <v>533</v>
      </c>
      <c r="J1648">
        <v>1301</v>
      </c>
      <c r="K1648" t="s">
        <v>189</v>
      </c>
      <c r="L1648">
        <v>207</v>
      </c>
      <c r="M1648" t="s">
        <v>195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25">
      <c r="A1649">
        <v>49</v>
      </c>
      <c r="B1649" t="s">
        <v>467</v>
      </c>
      <c r="C1649">
        <v>2020</v>
      </c>
      <c r="D1649">
        <v>2</v>
      </c>
      <c r="E1649" t="s">
        <v>203</v>
      </c>
      <c r="F1649">
        <v>3</v>
      </c>
      <c r="G1649" t="s">
        <v>179</v>
      </c>
      <c r="H1649">
        <v>425</v>
      </c>
      <c r="I1649" t="s">
        <v>526</v>
      </c>
      <c r="J1649" t="s">
        <v>527</v>
      </c>
      <c r="K1649" t="s">
        <v>189</v>
      </c>
      <c r="L1649">
        <v>1675</v>
      </c>
      <c r="M1649" t="s">
        <v>528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25">
      <c r="A1650">
        <v>49</v>
      </c>
      <c r="B1650" t="s">
        <v>467</v>
      </c>
      <c r="C1650">
        <v>2020</v>
      </c>
      <c r="D1650">
        <v>2</v>
      </c>
      <c r="E1650" t="s">
        <v>203</v>
      </c>
      <c r="F1650">
        <v>5</v>
      </c>
      <c r="G1650" t="s">
        <v>184</v>
      </c>
      <c r="H1650">
        <v>405</v>
      </c>
      <c r="I1650" t="s">
        <v>551</v>
      </c>
      <c r="J1650">
        <v>2237</v>
      </c>
      <c r="K1650" t="s">
        <v>189</v>
      </c>
      <c r="L1650">
        <v>400</v>
      </c>
      <c r="M1650" t="s">
        <v>184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25">
      <c r="A1651">
        <v>49</v>
      </c>
      <c r="B1651" t="s">
        <v>467</v>
      </c>
      <c r="C1651">
        <v>2020</v>
      </c>
      <c r="D1651">
        <v>2</v>
      </c>
      <c r="E1651" t="s">
        <v>203</v>
      </c>
      <c r="F1651">
        <v>5</v>
      </c>
      <c r="G1651" t="s">
        <v>184</v>
      </c>
      <c r="H1651">
        <v>418</v>
      </c>
      <c r="I1651" t="s">
        <v>575</v>
      </c>
      <c r="J1651">
        <v>2321</v>
      </c>
      <c r="K1651" t="s">
        <v>189</v>
      </c>
      <c r="L1651">
        <v>1671</v>
      </c>
      <c r="M1651" t="s">
        <v>531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25">
      <c r="A1652">
        <v>49</v>
      </c>
      <c r="B1652" t="s">
        <v>467</v>
      </c>
      <c r="C1652">
        <v>2020</v>
      </c>
      <c r="D1652">
        <v>2</v>
      </c>
      <c r="E1652" t="s">
        <v>203</v>
      </c>
      <c r="F1652">
        <v>3</v>
      </c>
      <c r="G1652" t="s">
        <v>179</v>
      </c>
      <c r="H1652">
        <v>440</v>
      </c>
      <c r="I1652" t="s">
        <v>569</v>
      </c>
      <c r="J1652" t="s">
        <v>570</v>
      </c>
      <c r="K1652" t="s">
        <v>189</v>
      </c>
      <c r="L1652">
        <v>1672</v>
      </c>
      <c r="M1652" t="s">
        <v>571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25">
      <c r="A1653">
        <v>49</v>
      </c>
      <c r="B1653" t="s">
        <v>467</v>
      </c>
      <c r="C1653">
        <v>2020</v>
      </c>
      <c r="D1653">
        <v>2</v>
      </c>
      <c r="E1653" t="s">
        <v>203</v>
      </c>
      <c r="F1653">
        <v>5</v>
      </c>
      <c r="G1653" t="s">
        <v>184</v>
      </c>
      <c r="H1653">
        <v>414</v>
      </c>
      <c r="I1653" t="s">
        <v>552</v>
      </c>
      <c r="J1653">
        <v>3421</v>
      </c>
      <c r="K1653" t="s">
        <v>189</v>
      </c>
      <c r="L1653">
        <v>1670</v>
      </c>
      <c r="M1653" t="s">
        <v>538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25">
      <c r="A1654">
        <v>49</v>
      </c>
      <c r="B1654" t="s">
        <v>467</v>
      </c>
      <c r="C1654">
        <v>2020</v>
      </c>
      <c r="D1654">
        <v>2</v>
      </c>
      <c r="E1654" t="s">
        <v>203</v>
      </c>
      <c r="F1654">
        <v>3</v>
      </c>
      <c r="G1654" t="s">
        <v>179</v>
      </c>
      <c r="H1654">
        <v>417</v>
      </c>
      <c r="I1654" t="s">
        <v>546</v>
      </c>
      <c r="J1654">
        <v>2367</v>
      </c>
      <c r="K1654" t="s">
        <v>189</v>
      </c>
      <c r="L1654">
        <v>300</v>
      </c>
      <c r="M1654" t="s">
        <v>180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25">
      <c r="A1655">
        <v>49</v>
      </c>
      <c r="B1655" t="s">
        <v>467</v>
      </c>
      <c r="C1655">
        <v>2020</v>
      </c>
      <c r="D1655">
        <v>2</v>
      </c>
      <c r="E1655" t="s">
        <v>203</v>
      </c>
      <c r="F1655">
        <v>5</v>
      </c>
      <c r="G1655" t="s">
        <v>184</v>
      </c>
      <c r="H1655">
        <v>417</v>
      </c>
      <c r="I1655" t="s">
        <v>546</v>
      </c>
      <c r="J1655">
        <v>2367</v>
      </c>
      <c r="K1655" t="s">
        <v>189</v>
      </c>
      <c r="L1655">
        <v>400</v>
      </c>
      <c r="M1655" t="s">
        <v>184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25">
      <c r="A1656">
        <v>49</v>
      </c>
      <c r="B1656" t="s">
        <v>467</v>
      </c>
      <c r="C1656">
        <v>2020</v>
      </c>
      <c r="D1656">
        <v>2</v>
      </c>
      <c r="E1656" t="s">
        <v>203</v>
      </c>
      <c r="F1656">
        <v>5</v>
      </c>
      <c r="G1656" t="s">
        <v>184</v>
      </c>
      <c r="H1656">
        <v>421</v>
      </c>
      <c r="I1656" t="s">
        <v>532</v>
      </c>
      <c r="J1656">
        <v>2496</v>
      </c>
      <c r="K1656" t="s">
        <v>189</v>
      </c>
      <c r="L1656">
        <v>400</v>
      </c>
      <c r="M1656" t="s">
        <v>184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25">
      <c r="A1657">
        <v>49</v>
      </c>
      <c r="B1657" t="s">
        <v>467</v>
      </c>
      <c r="C1657">
        <v>2020</v>
      </c>
      <c r="D1657">
        <v>2</v>
      </c>
      <c r="E1657" t="s">
        <v>203</v>
      </c>
      <c r="F1657">
        <v>1</v>
      </c>
      <c r="G1657" t="s">
        <v>176</v>
      </c>
      <c r="H1657">
        <v>400</v>
      </c>
      <c r="I1657" t="s">
        <v>557</v>
      </c>
      <c r="J1657">
        <v>1247</v>
      </c>
      <c r="K1657" t="s">
        <v>189</v>
      </c>
      <c r="L1657">
        <v>207</v>
      </c>
      <c r="M1657" t="s">
        <v>195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25">
      <c r="A1658">
        <v>49</v>
      </c>
      <c r="B1658" t="s">
        <v>467</v>
      </c>
      <c r="C1658">
        <v>2020</v>
      </c>
      <c r="D1658">
        <v>2</v>
      </c>
      <c r="E1658" t="s">
        <v>203</v>
      </c>
      <c r="F1658">
        <v>3</v>
      </c>
      <c r="G1658" t="s">
        <v>179</v>
      </c>
      <c r="H1658">
        <v>407</v>
      </c>
      <c r="I1658" t="s">
        <v>543</v>
      </c>
      <c r="J1658" t="s">
        <v>544</v>
      </c>
      <c r="K1658" t="s">
        <v>189</v>
      </c>
      <c r="L1658">
        <v>1670</v>
      </c>
      <c r="M1658" t="s">
        <v>538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25">
      <c r="A1659">
        <v>49</v>
      </c>
      <c r="B1659" t="s">
        <v>467</v>
      </c>
      <c r="C1659">
        <v>2020</v>
      </c>
      <c r="D1659">
        <v>2</v>
      </c>
      <c r="E1659" t="s">
        <v>203</v>
      </c>
      <c r="F1659">
        <v>5</v>
      </c>
      <c r="G1659" t="s">
        <v>184</v>
      </c>
      <c r="H1659">
        <v>404</v>
      </c>
      <c r="I1659" t="s">
        <v>553</v>
      </c>
      <c r="J1659">
        <v>2107</v>
      </c>
      <c r="K1659" t="s">
        <v>189</v>
      </c>
      <c r="L1659">
        <v>400</v>
      </c>
      <c r="M1659" t="s">
        <v>184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25">
      <c r="A1660">
        <v>49</v>
      </c>
      <c r="B1660" t="s">
        <v>467</v>
      </c>
      <c r="C1660">
        <v>2020</v>
      </c>
      <c r="D1660">
        <v>2</v>
      </c>
      <c r="E1660" t="s">
        <v>203</v>
      </c>
      <c r="F1660">
        <v>5</v>
      </c>
      <c r="G1660" t="s">
        <v>184</v>
      </c>
      <c r="H1660">
        <v>409</v>
      </c>
      <c r="I1660" t="s">
        <v>564</v>
      </c>
      <c r="J1660">
        <v>3367</v>
      </c>
      <c r="K1660" t="s">
        <v>189</v>
      </c>
      <c r="L1660">
        <v>400</v>
      </c>
      <c r="M1660" t="s">
        <v>184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25">
      <c r="A1661">
        <v>49</v>
      </c>
      <c r="B1661" t="s">
        <v>467</v>
      </c>
      <c r="C1661">
        <v>2020</v>
      </c>
      <c r="D1661">
        <v>2</v>
      </c>
      <c r="E1661" t="s">
        <v>203</v>
      </c>
      <c r="F1661">
        <v>3</v>
      </c>
      <c r="G1661" t="s">
        <v>179</v>
      </c>
      <c r="H1661">
        <v>415</v>
      </c>
      <c r="I1661" t="s">
        <v>548</v>
      </c>
      <c r="J1661" t="s">
        <v>549</v>
      </c>
      <c r="K1661" t="s">
        <v>189</v>
      </c>
      <c r="L1661">
        <v>1670</v>
      </c>
      <c r="M1661" t="s">
        <v>538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25">
      <c r="A1662">
        <v>49</v>
      </c>
      <c r="B1662" t="s">
        <v>467</v>
      </c>
      <c r="C1662">
        <v>2020</v>
      </c>
      <c r="D1662">
        <v>2</v>
      </c>
      <c r="E1662" t="s">
        <v>203</v>
      </c>
      <c r="F1662">
        <v>5</v>
      </c>
      <c r="G1662" t="s">
        <v>184</v>
      </c>
      <c r="H1662">
        <v>415</v>
      </c>
      <c r="I1662" t="s">
        <v>548</v>
      </c>
      <c r="J1662" t="s">
        <v>549</v>
      </c>
      <c r="K1662" t="s">
        <v>189</v>
      </c>
      <c r="L1662">
        <v>1670</v>
      </c>
      <c r="M1662" t="s">
        <v>538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25">
      <c r="A1663">
        <v>49</v>
      </c>
      <c r="B1663" t="s">
        <v>467</v>
      </c>
      <c r="C1663">
        <v>2020</v>
      </c>
      <c r="D1663">
        <v>2</v>
      </c>
      <c r="E1663" t="s">
        <v>203</v>
      </c>
      <c r="F1663">
        <v>3</v>
      </c>
      <c r="G1663" t="s">
        <v>179</v>
      </c>
      <c r="H1663">
        <v>446</v>
      </c>
      <c r="I1663" t="s">
        <v>568</v>
      </c>
      <c r="J1663">
        <v>8011</v>
      </c>
      <c r="K1663" t="s">
        <v>189</v>
      </c>
      <c r="L1663">
        <v>300</v>
      </c>
      <c r="M1663" t="s">
        <v>180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25">
      <c r="A1664">
        <v>49</v>
      </c>
      <c r="B1664" t="s">
        <v>467</v>
      </c>
      <c r="C1664">
        <v>2020</v>
      </c>
      <c r="D1664">
        <v>2</v>
      </c>
      <c r="E1664" t="s">
        <v>203</v>
      </c>
      <c r="F1664">
        <v>3</v>
      </c>
      <c r="G1664" t="s">
        <v>179</v>
      </c>
      <c r="H1664">
        <v>423</v>
      </c>
      <c r="I1664" t="s">
        <v>529</v>
      </c>
      <c r="J1664" t="s">
        <v>530</v>
      </c>
      <c r="K1664" t="s">
        <v>189</v>
      </c>
      <c r="L1664">
        <v>1671</v>
      </c>
      <c r="M1664" t="s">
        <v>531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25">
      <c r="A1665">
        <v>49</v>
      </c>
      <c r="B1665" t="s">
        <v>467</v>
      </c>
      <c r="C1665">
        <v>2020</v>
      </c>
      <c r="D1665">
        <v>2</v>
      </c>
      <c r="E1665" t="s">
        <v>203</v>
      </c>
      <c r="F1665">
        <v>5</v>
      </c>
      <c r="G1665" t="s">
        <v>184</v>
      </c>
      <c r="H1665">
        <v>423</v>
      </c>
      <c r="I1665" t="s">
        <v>529</v>
      </c>
      <c r="J1665" t="s">
        <v>530</v>
      </c>
      <c r="K1665" t="s">
        <v>189</v>
      </c>
      <c r="L1665">
        <v>1671</v>
      </c>
      <c r="M1665" t="s">
        <v>531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25">
      <c r="A1666">
        <v>49</v>
      </c>
      <c r="B1666" t="s">
        <v>467</v>
      </c>
      <c r="C1666">
        <v>2020</v>
      </c>
      <c r="D1666">
        <v>2</v>
      </c>
      <c r="E1666" t="s">
        <v>203</v>
      </c>
      <c r="F1666">
        <v>5</v>
      </c>
      <c r="G1666" t="s">
        <v>184</v>
      </c>
      <c r="H1666">
        <v>422</v>
      </c>
      <c r="I1666" t="s">
        <v>547</v>
      </c>
      <c r="J1666">
        <v>2421</v>
      </c>
      <c r="K1666" t="s">
        <v>189</v>
      </c>
      <c r="L1666">
        <v>1671</v>
      </c>
      <c r="M1666" t="s">
        <v>531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25">
      <c r="A1667">
        <v>49</v>
      </c>
      <c r="B1667" t="s">
        <v>467</v>
      </c>
      <c r="C1667">
        <v>2020</v>
      </c>
      <c r="D1667">
        <v>2</v>
      </c>
      <c r="E1667" t="s">
        <v>203</v>
      </c>
      <c r="F1667">
        <v>5</v>
      </c>
      <c r="G1667" t="s">
        <v>184</v>
      </c>
      <c r="H1667">
        <v>424</v>
      </c>
      <c r="I1667" t="s">
        <v>565</v>
      </c>
      <c r="J1667">
        <v>2431</v>
      </c>
      <c r="K1667" t="s">
        <v>189</v>
      </c>
      <c r="L1667">
        <v>400</v>
      </c>
      <c r="M1667" t="s">
        <v>184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25">
      <c r="A1668">
        <v>49</v>
      </c>
      <c r="B1668" t="s">
        <v>467</v>
      </c>
      <c r="C1668">
        <v>2020</v>
      </c>
      <c r="D1668">
        <v>2</v>
      </c>
      <c r="E1668" t="s">
        <v>203</v>
      </c>
      <c r="F1668">
        <v>3</v>
      </c>
      <c r="G1668" t="s">
        <v>179</v>
      </c>
      <c r="H1668">
        <v>406</v>
      </c>
      <c r="I1668" t="s">
        <v>550</v>
      </c>
      <c r="J1668">
        <v>2221</v>
      </c>
      <c r="K1668" t="s">
        <v>189</v>
      </c>
      <c r="L1668">
        <v>1670</v>
      </c>
      <c r="M1668" t="s">
        <v>538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25">
      <c r="A1669">
        <v>49</v>
      </c>
      <c r="B1669" t="s">
        <v>467</v>
      </c>
      <c r="C1669">
        <v>2020</v>
      </c>
      <c r="D1669">
        <v>2</v>
      </c>
      <c r="E1669" t="s">
        <v>203</v>
      </c>
      <c r="F1669">
        <v>5</v>
      </c>
      <c r="G1669" t="s">
        <v>184</v>
      </c>
      <c r="H1669">
        <v>406</v>
      </c>
      <c r="I1669" t="s">
        <v>550</v>
      </c>
      <c r="J1669">
        <v>2221</v>
      </c>
      <c r="K1669" t="s">
        <v>189</v>
      </c>
      <c r="L1669">
        <v>1670</v>
      </c>
      <c r="M1669" t="s">
        <v>538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25">
      <c r="A1670">
        <v>49</v>
      </c>
      <c r="B1670" t="s">
        <v>467</v>
      </c>
      <c r="C1670">
        <v>2020</v>
      </c>
      <c r="D1670">
        <v>2</v>
      </c>
      <c r="E1670" t="s">
        <v>203</v>
      </c>
      <c r="F1670">
        <v>5</v>
      </c>
      <c r="G1670" t="s">
        <v>184</v>
      </c>
      <c r="H1670">
        <v>419</v>
      </c>
      <c r="I1670" t="s">
        <v>566</v>
      </c>
      <c r="J1670" t="s">
        <v>567</v>
      </c>
      <c r="K1670" t="s">
        <v>189</v>
      </c>
      <c r="L1670">
        <v>1671</v>
      </c>
      <c r="M1670" t="s">
        <v>531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25">
      <c r="A1671">
        <v>49</v>
      </c>
      <c r="B1671" t="s">
        <v>467</v>
      </c>
      <c r="C1671">
        <v>2020</v>
      </c>
      <c r="D1671">
        <v>2</v>
      </c>
      <c r="E1671" t="s">
        <v>203</v>
      </c>
      <c r="F1671">
        <v>3</v>
      </c>
      <c r="G1671" t="s">
        <v>179</v>
      </c>
      <c r="H1671">
        <v>430</v>
      </c>
      <c r="I1671" t="s">
        <v>539</v>
      </c>
      <c r="J1671" t="s">
        <v>540</v>
      </c>
      <c r="K1671" t="s">
        <v>189</v>
      </c>
      <c r="L1671">
        <v>300</v>
      </c>
      <c r="M1671" t="s">
        <v>180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25">
      <c r="A1672">
        <v>49</v>
      </c>
      <c r="B1672" t="s">
        <v>467</v>
      </c>
      <c r="C1672">
        <v>2020</v>
      </c>
      <c r="D1672">
        <v>2</v>
      </c>
      <c r="E1672" t="s">
        <v>203</v>
      </c>
      <c r="F1672">
        <v>3</v>
      </c>
      <c r="G1672" t="s">
        <v>179</v>
      </c>
      <c r="H1672">
        <v>414</v>
      </c>
      <c r="I1672" t="s">
        <v>552</v>
      </c>
      <c r="J1672">
        <v>3421</v>
      </c>
      <c r="K1672" t="s">
        <v>189</v>
      </c>
      <c r="L1672">
        <v>1670</v>
      </c>
      <c r="M1672" t="s">
        <v>538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25">
      <c r="A1673">
        <v>49</v>
      </c>
      <c r="B1673" t="s">
        <v>467</v>
      </c>
      <c r="C1673">
        <v>2020</v>
      </c>
      <c r="D1673">
        <v>2</v>
      </c>
      <c r="E1673" t="s">
        <v>203</v>
      </c>
      <c r="F1673">
        <v>5</v>
      </c>
      <c r="G1673" t="s">
        <v>184</v>
      </c>
      <c r="H1673">
        <v>420</v>
      </c>
      <c r="I1673" t="s">
        <v>545</v>
      </c>
      <c r="J1673">
        <v>2331</v>
      </c>
      <c r="K1673" t="s">
        <v>189</v>
      </c>
      <c r="L1673">
        <v>400</v>
      </c>
      <c r="M1673" t="s">
        <v>184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25">
      <c r="A1674">
        <v>49</v>
      </c>
      <c r="B1674" t="s">
        <v>467</v>
      </c>
      <c r="C1674">
        <v>2020</v>
      </c>
      <c r="D1674">
        <v>2</v>
      </c>
      <c r="E1674" t="s">
        <v>203</v>
      </c>
      <c r="F1674">
        <v>5</v>
      </c>
      <c r="G1674" t="s">
        <v>184</v>
      </c>
      <c r="H1674">
        <v>407</v>
      </c>
      <c r="I1674" t="s">
        <v>543</v>
      </c>
      <c r="J1674" t="s">
        <v>544</v>
      </c>
      <c r="K1674" t="s">
        <v>189</v>
      </c>
      <c r="L1674">
        <v>1670</v>
      </c>
      <c r="M1674" t="s">
        <v>538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25">
      <c r="A1675">
        <v>49</v>
      </c>
      <c r="B1675" t="s">
        <v>467</v>
      </c>
      <c r="C1675">
        <v>2020</v>
      </c>
      <c r="D1675">
        <v>2</v>
      </c>
      <c r="E1675" t="s">
        <v>203</v>
      </c>
      <c r="F1675">
        <v>3</v>
      </c>
      <c r="G1675" t="s">
        <v>179</v>
      </c>
      <c r="H1675">
        <v>405</v>
      </c>
      <c r="I1675" t="s">
        <v>551</v>
      </c>
      <c r="J1675">
        <v>2237</v>
      </c>
      <c r="K1675" t="s">
        <v>189</v>
      </c>
      <c r="L1675">
        <v>300</v>
      </c>
      <c r="M1675" t="s">
        <v>180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25">
      <c r="A1676">
        <v>49</v>
      </c>
      <c r="B1676" t="s">
        <v>467</v>
      </c>
      <c r="C1676">
        <v>2020</v>
      </c>
      <c r="D1676">
        <v>2</v>
      </c>
      <c r="E1676" t="s">
        <v>203</v>
      </c>
      <c r="F1676">
        <v>3</v>
      </c>
      <c r="G1676" t="s">
        <v>179</v>
      </c>
      <c r="H1676">
        <v>418</v>
      </c>
      <c r="I1676" t="s">
        <v>575</v>
      </c>
      <c r="J1676">
        <v>2321</v>
      </c>
      <c r="K1676" t="s">
        <v>189</v>
      </c>
      <c r="L1676">
        <v>1671</v>
      </c>
      <c r="M1676" t="s">
        <v>531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25">
      <c r="A1677">
        <v>49</v>
      </c>
      <c r="B1677" t="s">
        <v>467</v>
      </c>
      <c r="C1677">
        <v>2020</v>
      </c>
      <c r="D1677">
        <v>2</v>
      </c>
      <c r="E1677" t="s">
        <v>203</v>
      </c>
      <c r="F1677">
        <v>1</v>
      </c>
      <c r="G1677" t="s">
        <v>176</v>
      </c>
      <c r="H1677">
        <v>403</v>
      </c>
      <c r="I1677" t="s">
        <v>559</v>
      </c>
      <c r="J1677">
        <v>1101</v>
      </c>
      <c r="K1677" t="s">
        <v>189</v>
      </c>
      <c r="L1677">
        <v>200</v>
      </c>
      <c r="M1677" t="s">
        <v>187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25">
      <c r="A1678">
        <v>49</v>
      </c>
      <c r="B1678" t="s">
        <v>467</v>
      </c>
      <c r="C1678">
        <v>2020</v>
      </c>
      <c r="D1678">
        <v>2</v>
      </c>
      <c r="E1678" t="s">
        <v>203</v>
      </c>
      <c r="F1678">
        <v>3</v>
      </c>
      <c r="G1678" t="s">
        <v>179</v>
      </c>
      <c r="H1678">
        <v>431</v>
      </c>
      <c r="I1678" t="s">
        <v>561</v>
      </c>
      <c r="J1678" t="s">
        <v>562</v>
      </c>
      <c r="K1678" t="s">
        <v>189</v>
      </c>
      <c r="L1678">
        <v>1673</v>
      </c>
      <c r="M1678" t="s">
        <v>563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25">
      <c r="A1679">
        <v>49</v>
      </c>
      <c r="B1679" t="s">
        <v>467</v>
      </c>
      <c r="C1679">
        <v>2020</v>
      </c>
      <c r="D1679">
        <v>2</v>
      </c>
      <c r="E1679" t="s">
        <v>203</v>
      </c>
      <c r="F1679">
        <v>5</v>
      </c>
      <c r="G1679" t="s">
        <v>184</v>
      </c>
      <c r="H1679">
        <v>411</v>
      </c>
      <c r="I1679" t="s">
        <v>536</v>
      </c>
      <c r="J1679" t="s">
        <v>537</v>
      </c>
      <c r="K1679" t="s">
        <v>189</v>
      </c>
      <c r="L1679">
        <v>1670</v>
      </c>
      <c r="M1679" t="s">
        <v>538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25">
      <c r="A1680">
        <v>49</v>
      </c>
      <c r="B1680" t="s">
        <v>467</v>
      </c>
      <c r="C1680">
        <v>2020</v>
      </c>
      <c r="D1680">
        <v>2</v>
      </c>
      <c r="E1680" t="s">
        <v>203</v>
      </c>
      <c r="F1680">
        <v>3</v>
      </c>
      <c r="G1680" t="s">
        <v>179</v>
      </c>
      <c r="H1680">
        <v>439</v>
      </c>
      <c r="I1680" t="s">
        <v>534</v>
      </c>
      <c r="J1680" t="s">
        <v>535</v>
      </c>
      <c r="K1680" t="s">
        <v>189</v>
      </c>
      <c r="L1680">
        <v>300</v>
      </c>
      <c r="M1680" t="s">
        <v>180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25">
      <c r="A1681">
        <v>49</v>
      </c>
      <c r="B1681" t="s">
        <v>467</v>
      </c>
      <c r="C1681">
        <v>2020</v>
      </c>
      <c r="D1681">
        <v>2</v>
      </c>
      <c r="E1681" t="s">
        <v>203</v>
      </c>
      <c r="F1681">
        <v>3</v>
      </c>
      <c r="G1681" t="s">
        <v>179</v>
      </c>
      <c r="H1681">
        <v>629</v>
      </c>
      <c r="I1681" t="s">
        <v>516</v>
      </c>
      <c r="J1681" t="s">
        <v>477</v>
      </c>
      <c r="K1681" t="s">
        <v>478</v>
      </c>
      <c r="L1681">
        <v>300</v>
      </c>
      <c r="M1681" t="s">
        <v>180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25">
      <c r="A1682">
        <v>49</v>
      </c>
      <c r="B1682" t="s">
        <v>467</v>
      </c>
      <c r="C1682">
        <v>2020</v>
      </c>
      <c r="D1682">
        <v>2</v>
      </c>
      <c r="E1682" t="s">
        <v>203</v>
      </c>
      <c r="F1682">
        <v>6</v>
      </c>
      <c r="G1682" t="s">
        <v>181</v>
      </c>
      <c r="H1682">
        <v>629</v>
      </c>
      <c r="I1682" t="s">
        <v>516</v>
      </c>
      <c r="J1682" t="s">
        <v>477</v>
      </c>
      <c r="K1682" t="s">
        <v>478</v>
      </c>
      <c r="L1682">
        <v>700</v>
      </c>
      <c r="M1682" t="s">
        <v>182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25">
      <c r="A1683">
        <v>49</v>
      </c>
      <c r="B1683" t="s">
        <v>467</v>
      </c>
      <c r="C1683">
        <v>2020</v>
      </c>
      <c r="D1683">
        <v>2</v>
      </c>
      <c r="E1683" t="s">
        <v>203</v>
      </c>
      <c r="F1683">
        <v>10</v>
      </c>
      <c r="G1683" t="s">
        <v>193</v>
      </c>
      <c r="H1683">
        <v>628</v>
      </c>
      <c r="I1683" t="s">
        <v>487</v>
      </c>
      <c r="J1683" t="s">
        <v>488</v>
      </c>
      <c r="K1683" t="s">
        <v>489</v>
      </c>
      <c r="L1683">
        <v>207</v>
      </c>
      <c r="M1683" t="s">
        <v>195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25">
      <c r="A1684">
        <v>49</v>
      </c>
      <c r="B1684" t="s">
        <v>467</v>
      </c>
      <c r="C1684">
        <v>2020</v>
      </c>
      <c r="D1684">
        <v>2</v>
      </c>
      <c r="E1684" t="s">
        <v>203</v>
      </c>
      <c r="F1684">
        <v>5</v>
      </c>
      <c r="G1684" t="s">
        <v>184</v>
      </c>
      <c r="H1684">
        <v>628</v>
      </c>
      <c r="I1684" t="s">
        <v>487</v>
      </c>
      <c r="J1684" t="s">
        <v>488</v>
      </c>
      <c r="K1684" t="s">
        <v>489</v>
      </c>
      <c r="L1684">
        <v>460</v>
      </c>
      <c r="M1684" t="s">
        <v>185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25">
      <c r="A1685">
        <v>49</v>
      </c>
      <c r="B1685" t="s">
        <v>467</v>
      </c>
      <c r="C1685">
        <v>2020</v>
      </c>
      <c r="D1685">
        <v>2</v>
      </c>
      <c r="E1685" t="s">
        <v>203</v>
      </c>
      <c r="F1685">
        <v>3</v>
      </c>
      <c r="G1685" t="s">
        <v>179</v>
      </c>
      <c r="H1685">
        <v>616</v>
      </c>
      <c r="I1685" t="s">
        <v>493</v>
      </c>
      <c r="J1685" t="s">
        <v>488</v>
      </c>
      <c r="K1685" t="s">
        <v>489</v>
      </c>
      <c r="L1685">
        <v>4532</v>
      </c>
      <c r="M1685" t="s">
        <v>186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25">
      <c r="A1686">
        <v>49</v>
      </c>
      <c r="B1686" t="s">
        <v>467</v>
      </c>
      <c r="C1686">
        <v>2020</v>
      </c>
      <c r="D1686">
        <v>2</v>
      </c>
      <c r="E1686" t="s">
        <v>203</v>
      </c>
      <c r="F1686">
        <v>3</v>
      </c>
      <c r="G1686" t="s">
        <v>179</v>
      </c>
      <c r="H1686">
        <v>55</v>
      </c>
      <c r="I1686" t="s">
        <v>474</v>
      </c>
      <c r="J1686" t="s">
        <v>472</v>
      </c>
      <c r="K1686" t="s">
        <v>473</v>
      </c>
      <c r="L1686">
        <v>300</v>
      </c>
      <c r="M1686" t="s">
        <v>180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25">
      <c r="A1687">
        <v>49</v>
      </c>
      <c r="B1687" t="s">
        <v>467</v>
      </c>
      <c r="C1687">
        <v>2020</v>
      </c>
      <c r="D1687">
        <v>2</v>
      </c>
      <c r="E1687" t="s">
        <v>203</v>
      </c>
      <c r="F1687">
        <v>5</v>
      </c>
      <c r="G1687" t="s">
        <v>184</v>
      </c>
      <c r="H1687">
        <v>954</v>
      </c>
      <c r="I1687" t="s">
        <v>483</v>
      </c>
      <c r="J1687" t="s">
        <v>480</v>
      </c>
      <c r="K1687" t="s">
        <v>481</v>
      </c>
      <c r="L1687">
        <v>4552</v>
      </c>
      <c r="M1687" t="s">
        <v>200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25">
      <c r="A1688">
        <v>49</v>
      </c>
      <c r="B1688" t="s">
        <v>467</v>
      </c>
      <c r="C1688">
        <v>2020</v>
      </c>
      <c r="D1688">
        <v>2</v>
      </c>
      <c r="E1688" t="s">
        <v>203</v>
      </c>
      <c r="F1688">
        <v>5</v>
      </c>
      <c r="G1688" t="s">
        <v>184</v>
      </c>
      <c r="H1688">
        <v>6</v>
      </c>
      <c r="I1688" t="s">
        <v>468</v>
      </c>
      <c r="J1688" t="s">
        <v>469</v>
      </c>
      <c r="K1688" t="s">
        <v>470</v>
      </c>
      <c r="L1688">
        <v>460</v>
      </c>
      <c r="M1688" t="s">
        <v>185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25">
      <c r="A1689">
        <v>49</v>
      </c>
      <c r="B1689" t="s">
        <v>467</v>
      </c>
      <c r="C1689">
        <v>2020</v>
      </c>
      <c r="D1689">
        <v>2</v>
      </c>
      <c r="E1689" t="s">
        <v>203</v>
      </c>
      <c r="F1689">
        <v>6</v>
      </c>
      <c r="G1689" t="s">
        <v>181</v>
      </c>
      <c r="H1689">
        <v>631</v>
      </c>
      <c r="I1689" t="s">
        <v>522</v>
      </c>
      <c r="J1689" t="s">
        <v>201</v>
      </c>
      <c r="K1689" t="s">
        <v>189</v>
      </c>
      <c r="L1689">
        <v>700</v>
      </c>
      <c r="M1689" t="s">
        <v>182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25">
      <c r="A1690">
        <v>49</v>
      </c>
      <c r="B1690" t="s">
        <v>467</v>
      </c>
      <c r="C1690">
        <v>2020</v>
      </c>
      <c r="D1690">
        <v>2</v>
      </c>
      <c r="E1690" t="s">
        <v>203</v>
      </c>
      <c r="F1690">
        <v>5</v>
      </c>
      <c r="G1690" t="s">
        <v>184</v>
      </c>
      <c r="H1690">
        <v>710</v>
      </c>
      <c r="I1690" t="s">
        <v>495</v>
      </c>
      <c r="J1690" t="s">
        <v>485</v>
      </c>
      <c r="K1690" t="s">
        <v>486</v>
      </c>
      <c r="L1690">
        <v>4552</v>
      </c>
      <c r="M1690" t="s">
        <v>200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25">
      <c r="A1691">
        <v>49</v>
      </c>
      <c r="B1691" t="s">
        <v>467</v>
      </c>
      <c r="C1691">
        <v>2020</v>
      </c>
      <c r="D1691">
        <v>2</v>
      </c>
      <c r="E1691" t="s">
        <v>203</v>
      </c>
      <c r="F1691">
        <v>5</v>
      </c>
      <c r="G1691" t="s">
        <v>184</v>
      </c>
      <c r="H1691">
        <v>616</v>
      </c>
      <c r="I1691" t="s">
        <v>493</v>
      </c>
      <c r="J1691" t="s">
        <v>488</v>
      </c>
      <c r="K1691" t="s">
        <v>489</v>
      </c>
      <c r="L1691">
        <v>4552</v>
      </c>
      <c r="M1691" t="s">
        <v>200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25">
      <c r="A1692">
        <v>49</v>
      </c>
      <c r="B1692" t="s">
        <v>467</v>
      </c>
      <c r="C1692">
        <v>2020</v>
      </c>
      <c r="D1692">
        <v>2</v>
      </c>
      <c r="E1692" t="s">
        <v>203</v>
      </c>
      <c r="F1692">
        <v>3</v>
      </c>
      <c r="G1692" t="s">
        <v>179</v>
      </c>
      <c r="H1692">
        <v>924</v>
      </c>
      <c r="I1692" t="s">
        <v>490</v>
      </c>
      <c r="J1692" t="s">
        <v>491</v>
      </c>
      <c r="K1692" t="s">
        <v>492</v>
      </c>
      <c r="L1692">
        <v>4532</v>
      </c>
      <c r="M1692" t="s">
        <v>186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25">
      <c r="A1693">
        <v>49</v>
      </c>
      <c r="B1693" t="s">
        <v>467</v>
      </c>
      <c r="C1693">
        <v>2020</v>
      </c>
      <c r="D1693">
        <v>2</v>
      </c>
      <c r="E1693" t="s">
        <v>203</v>
      </c>
      <c r="F1693">
        <v>3</v>
      </c>
      <c r="G1693" t="s">
        <v>179</v>
      </c>
      <c r="H1693">
        <v>34</v>
      </c>
      <c r="I1693" t="s">
        <v>510</v>
      </c>
      <c r="J1693" t="s">
        <v>505</v>
      </c>
      <c r="K1693" t="s">
        <v>506</v>
      </c>
      <c r="L1693">
        <v>300</v>
      </c>
      <c r="M1693" t="s">
        <v>180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25">
      <c r="A1694">
        <v>49</v>
      </c>
      <c r="B1694" t="s">
        <v>467</v>
      </c>
      <c r="C1694">
        <v>2020</v>
      </c>
      <c r="D1694">
        <v>2</v>
      </c>
      <c r="E1694" t="s">
        <v>203</v>
      </c>
      <c r="F1694">
        <v>3</v>
      </c>
      <c r="G1694" t="s">
        <v>179</v>
      </c>
      <c r="H1694">
        <v>951</v>
      </c>
      <c r="I1694" t="s">
        <v>504</v>
      </c>
      <c r="J1694" t="s">
        <v>505</v>
      </c>
      <c r="K1694" t="s">
        <v>506</v>
      </c>
      <c r="L1694">
        <v>4532</v>
      </c>
      <c r="M1694" t="s">
        <v>186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25">
      <c r="A1695">
        <v>49</v>
      </c>
      <c r="B1695" t="s">
        <v>467</v>
      </c>
      <c r="C1695">
        <v>2020</v>
      </c>
      <c r="D1695">
        <v>2</v>
      </c>
      <c r="E1695" t="s">
        <v>203</v>
      </c>
      <c r="F1695">
        <v>6</v>
      </c>
      <c r="G1695" t="s">
        <v>181</v>
      </c>
      <c r="H1695">
        <v>951</v>
      </c>
      <c r="I1695" t="s">
        <v>504</v>
      </c>
      <c r="J1695" t="s">
        <v>505</v>
      </c>
      <c r="K1695" t="s">
        <v>506</v>
      </c>
      <c r="L1695">
        <v>4562</v>
      </c>
      <c r="M1695" t="s">
        <v>188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25">
      <c r="A1696">
        <v>49</v>
      </c>
      <c r="B1696" t="s">
        <v>467</v>
      </c>
      <c r="C1696">
        <v>2020</v>
      </c>
      <c r="D1696">
        <v>2</v>
      </c>
      <c r="E1696" t="s">
        <v>203</v>
      </c>
      <c r="F1696">
        <v>1</v>
      </c>
      <c r="G1696" t="s">
        <v>176</v>
      </c>
      <c r="H1696">
        <v>5</v>
      </c>
      <c r="I1696" t="s">
        <v>471</v>
      </c>
      <c r="J1696" t="s">
        <v>472</v>
      </c>
      <c r="K1696" t="s">
        <v>473</v>
      </c>
      <c r="L1696">
        <v>200</v>
      </c>
      <c r="M1696" t="s">
        <v>187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25">
      <c r="A1697">
        <v>49</v>
      </c>
      <c r="B1697" t="s">
        <v>467</v>
      </c>
      <c r="C1697">
        <v>2020</v>
      </c>
      <c r="D1697">
        <v>2</v>
      </c>
      <c r="E1697" t="s">
        <v>203</v>
      </c>
      <c r="F1697">
        <v>1</v>
      </c>
      <c r="G1697" t="s">
        <v>176</v>
      </c>
      <c r="H1697">
        <v>6</v>
      </c>
      <c r="I1697" t="s">
        <v>468</v>
      </c>
      <c r="J1697" t="s">
        <v>469</v>
      </c>
      <c r="K1697" t="s">
        <v>470</v>
      </c>
      <c r="L1697">
        <v>200</v>
      </c>
      <c r="M1697" t="s">
        <v>187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25">
      <c r="A1698">
        <v>49</v>
      </c>
      <c r="B1698" t="s">
        <v>467</v>
      </c>
      <c r="C1698">
        <v>2020</v>
      </c>
      <c r="D1698">
        <v>2</v>
      </c>
      <c r="E1698" t="s">
        <v>203</v>
      </c>
      <c r="F1698">
        <v>10</v>
      </c>
      <c r="G1698" t="s">
        <v>193</v>
      </c>
      <c r="H1698">
        <v>903</v>
      </c>
      <c r="I1698" t="s">
        <v>500</v>
      </c>
      <c r="J1698" t="s">
        <v>497</v>
      </c>
      <c r="K1698" t="s">
        <v>498</v>
      </c>
      <c r="L1698">
        <v>4513</v>
      </c>
      <c r="M1698" t="s">
        <v>194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25">
      <c r="A1699">
        <v>49</v>
      </c>
      <c r="B1699" t="s">
        <v>467</v>
      </c>
      <c r="C1699">
        <v>2020</v>
      </c>
      <c r="D1699">
        <v>2</v>
      </c>
      <c r="E1699" t="s">
        <v>203</v>
      </c>
      <c r="F1699">
        <v>5</v>
      </c>
      <c r="G1699" t="s">
        <v>184</v>
      </c>
      <c r="H1699">
        <v>122</v>
      </c>
      <c r="I1699" t="s">
        <v>507</v>
      </c>
      <c r="J1699" t="s">
        <v>508</v>
      </c>
      <c r="K1699" t="s">
        <v>509</v>
      </c>
      <c r="L1699">
        <v>460</v>
      </c>
      <c r="M1699" t="s">
        <v>185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25">
      <c r="A1700">
        <v>49</v>
      </c>
      <c r="B1700" t="s">
        <v>467</v>
      </c>
      <c r="C1700">
        <v>2020</v>
      </c>
      <c r="D1700">
        <v>2</v>
      </c>
      <c r="E1700" t="s">
        <v>203</v>
      </c>
      <c r="F1700">
        <v>6</v>
      </c>
      <c r="G1700" t="s">
        <v>181</v>
      </c>
      <c r="H1700">
        <v>630</v>
      </c>
      <c r="I1700" t="s">
        <v>502</v>
      </c>
      <c r="J1700" t="s">
        <v>201</v>
      </c>
      <c r="K1700" t="s">
        <v>189</v>
      </c>
      <c r="L1700">
        <v>700</v>
      </c>
      <c r="M1700" t="s">
        <v>182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25">
      <c r="A1701">
        <v>49</v>
      </c>
      <c r="B1701" t="s">
        <v>467</v>
      </c>
      <c r="C1701">
        <v>2020</v>
      </c>
      <c r="D1701">
        <v>2</v>
      </c>
      <c r="E1701" t="s">
        <v>203</v>
      </c>
      <c r="F1701">
        <v>6</v>
      </c>
      <c r="G1701" t="s">
        <v>181</v>
      </c>
      <c r="H1701">
        <v>627</v>
      </c>
      <c r="I1701" t="s">
        <v>515</v>
      </c>
      <c r="J1701" t="s">
        <v>126</v>
      </c>
      <c r="K1701" t="s">
        <v>189</v>
      </c>
      <c r="L1701">
        <v>700</v>
      </c>
      <c r="M1701" t="s">
        <v>182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25">
      <c r="A1702">
        <v>49</v>
      </c>
      <c r="B1702" t="s">
        <v>467</v>
      </c>
      <c r="C1702">
        <v>2020</v>
      </c>
      <c r="D1702">
        <v>2</v>
      </c>
      <c r="E1702" t="s">
        <v>203</v>
      </c>
      <c r="F1702">
        <v>3</v>
      </c>
      <c r="G1702" t="s">
        <v>179</v>
      </c>
      <c r="H1702">
        <v>605</v>
      </c>
      <c r="I1702" t="s">
        <v>514</v>
      </c>
      <c r="J1702" t="s">
        <v>488</v>
      </c>
      <c r="K1702" t="s">
        <v>489</v>
      </c>
      <c r="L1702">
        <v>300</v>
      </c>
      <c r="M1702" t="s">
        <v>180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25">
      <c r="A1703">
        <v>49</v>
      </c>
      <c r="B1703" t="s">
        <v>467</v>
      </c>
      <c r="C1703">
        <v>2020</v>
      </c>
      <c r="D1703">
        <v>2</v>
      </c>
      <c r="E1703" t="s">
        <v>203</v>
      </c>
      <c r="F1703">
        <v>3</v>
      </c>
      <c r="G1703" t="s">
        <v>179</v>
      </c>
      <c r="H1703">
        <v>1</v>
      </c>
      <c r="I1703" t="s">
        <v>496</v>
      </c>
      <c r="J1703" t="s">
        <v>497</v>
      </c>
      <c r="K1703" t="s">
        <v>498</v>
      </c>
      <c r="L1703">
        <v>300</v>
      </c>
      <c r="M1703" t="s">
        <v>180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25">
      <c r="A1704">
        <v>49</v>
      </c>
      <c r="B1704" t="s">
        <v>467</v>
      </c>
      <c r="C1704">
        <v>2020</v>
      </c>
      <c r="D1704">
        <v>2</v>
      </c>
      <c r="E1704" t="s">
        <v>203</v>
      </c>
      <c r="F1704">
        <v>5</v>
      </c>
      <c r="G1704" t="s">
        <v>184</v>
      </c>
      <c r="H1704">
        <v>5</v>
      </c>
      <c r="I1704" t="s">
        <v>471</v>
      </c>
      <c r="J1704" t="s">
        <v>472</v>
      </c>
      <c r="K1704" t="s">
        <v>473</v>
      </c>
      <c r="L1704">
        <v>460</v>
      </c>
      <c r="M1704" t="s">
        <v>185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25">
      <c r="A1705">
        <v>49</v>
      </c>
      <c r="B1705" t="s">
        <v>467</v>
      </c>
      <c r="C1705">
        <v>2020</v>
      </c>
      <c r="D1705">
        <v>2</v>
      </c>
      <c r="E1705" t="s">
        <v>203</v>
      </c>
      <c r="F1705">
        <v>1</v>
      </c>
      <c r="G1705" t="s">
        <v>176</v>
      </c>
      <c r="H1705">
        <v>905</v>
      </c>
      <c r="I1705" t="s">
        <v>501</v>
      </c>
      <c r="J1705" t="s">
        <v>469</v>
      </c>
      <c r="K1705" t="s">
        <v>470</v>
      </c>
      <c r="L1705">
        <v>4512</v>
      </c>
      <c r="M1705" t="s">
        <v>177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25">
      <c r="A1706">
        <v>49</v>
      </c>
      <c r="B1706" t="s">
        <v>467</v>
      </c>
      <c r="C1706">
        <v>2020</v>
      </c>
      <c r="D1706">
        <v>2</v>
      </c>
      <c r="E1706" t="s">
        <v>203</v>
      </c>
      <c r="F1706">
        <v>3</v>
      </c>
      <c r="G1706" t="s">
        <v>179</v>
      </c>
      <c r="H1706">
        <v>711</v>
      </c>
      <c r="I1706" t="s">
        <v>499</v>
      </c>
      <c r="J1706" t="s">
        <v>485</v>
      </c>
      <c r="K1706" t="s">
        <v>486</v>
      </c>
      <c r="L1706">
        <v>4532</v>
      </c>
      <c r="M1706" t="s">
        <v>186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25">
      <c r="A1707">
        <v>49</v>
      </c>
      <c r="B1707" t="s">
        <v>467</v>
      </c>
      <c r="C1707">
        <v>2020</v>
      </c>
      <c r="D1707">
        <v>2</v>
      </c>
      <c r="E1707" t="s">
        <v>203</v>
      </c>
      <c r="F1707">
        <v>6</v>
      </c>
      <c r="G1707" t="s">
        <v>181</v>
      </c>
      <c r="H1707">
        <v>617</v>
      </c>
      <c r="I1707" t="s">
        <v>517</v>
      </c>
      <c r="J1707" t="s">
        <v>477</v>
      </c>
      <c r="K1707" t="s">
        <v>478</v>
      </c>
      <c r="L1707">
        <v>4562</v>
      </c>
      <c r="M1707" t="s">
        <v>188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25">
      <c r="A1708">
        <v>49</v>
      </c>
      <c r="B1708" t="s">
        <v>467</v>
      </c>
      <c r="C1708">
        <v>2020</v>
      </c>
      <c r="D1708">
        <v>2</v>
      </c>
      <c r="E1708" t="s">
        <v>203</v>
      </c>
      <c r="F1708">
        <v>1</v>
      </c>
      <c r="G1708" t="s">
        <v>176</v>
      </c>
      <c r="H1708">
        <v>616</v>
      </c>
      <c r="I1708" t="s">
        <v>493</v>
      </c>
      <c r="J1708" t="s">
        <v>488</v>
      </c>
      <c r="K1708" t="s">
        <v>489</v>
      </c>
      <c r="L1708">
        <v>4512</v>
      </c>
      <c r="M1708" t="s">
        <v>177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25">
      <c r="A1709">
        <v>49</v>
      </c>
      <c r="B1709" t="s">
        <v>467</v>
      </c>
      <c r="C1709">
        <v>2020</v>
      </c>
      <c r="D1709">
        <v>2</v>
      </c>
      <c r="E1709" t="s">
        <v>203</v>
      </c>
      <c r="F1709">
        <v>5</v>
      </c>
      <c r="G1709" t="s">
        <v>184</v>
      </c>
      <c r="H1709">
        <v>1</v>
      </c>
      <c r="I1709" t="s">
        <v>496</v>
      </c>
      <c r="J1709" t="s">
        <v>497</v>
      </c>
      <c r="K1709" t="s">
        <v>498</v>
      </c>
      <c r="L1709">
        <v>460</v>
      </c>
      <c r="M1709" t="s">
        <v>185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25">
      <c r="A1710">
        <v>49</v>
      </c>
      <c r="B1710" t="s">
        <v>467</v>
      </c>
      <c r="C1710">
        <v>2020</v>
      </c>
      <c r="D1710">
        <v>2</v>
      </c>
      <c r="E1710" t="s">
        <v>203</v>
      </c>
      <c r="F1710">
        <v>3</v>
      </c>
      <c r="G1710" t="s">
        <v>179</v>
      </c>
      <c r="H1710">
        <v>950</v>
      </c>
      <c r="I1710" t="s">
        <v>475</v>
      </c>
      <c r="J1710" t="s">
        <v>472</v>
      </c>
      <c r="K1710" t="s">
        <v>473</v>
      </c>
      <c r="L1710">
        <v>4532</v>
      </c>
      <c r="M1710" t="s">
        <v>186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25">
      <c r="A1711">
        <v>49</v>
      </c>
      <c r="B1711" t="s">
        <v>467</v>
      </c>
      <c r="C1711">
        <v>2020</v>
      </c>
      <c r="D1711">
        <v>2</v>
      </c>
      <c r="E1711" t="s">
        <v>203</v>
      </c>
      <c r="F1711">
        <v>1</v>
      </c>
      <c r="G1711" t="s">
        <v>176</v>
      </c>
      <c r="H1711">
        <v>53</v>
      </c>
      <c r="I1711" t="s">
        <v>482</v>
      </c>
      <c r="J1711" t="s">
        <v>480</v>
      </c>
      <c r="K1711" t="s">
        <v>481</v>
      </c>
      <c r="L1711">
        <v>200</v>
      </c>
      <c r="M1711" t="s">
        <v>187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25">
      <c r="A1712">
        <v>49</v>
      </c>
      <c r="B1712" t="s">
        <v>467</v>
      </c>
      <c r="C1712">
        <v>2020</v>
      </c>
      <c r="D1712">
        <v>2</v>
      </c>
      <c r="E1712" t="s">
        <v>203</v>
      </c>
      <c r="F1712">
        <v>1</v>
      </c>
      <c r="G1712" t="s">
        <v>176</v>
      </c>
      <c r="H1712">
        <v>954</v>
      </c>
      <c r="I1712" t="s">
        <v>483</v>
      </c>
      <c r="J1712" t="s">
        <v>480</v>
      </c>
      <c r="K1712" t="s">
        <v>481</v>
      </c>
      <c r="L1712">
        <v>4512</v>
      </c>
      <c r="M1712" t="s">
        <v>177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25">
      <c r="A1713">
        <v>49</v>
      </c>
      <c r="B1713" t="s">
        <v>467</v>
      </c>
      <c r="C1713">
        <v>2020</v>
      </c>
      <c r="D1713">
        <v>2</v>
      </c>
      <c r="E1713" t="s">
        <v>203</v>
      </c>
      <c r="F1713">
        <v>1</v>
      </c>
      <c r="G1713" t="s">
        <v>176</v>
      </c>
      <c r="H1713">
        <v>55</v>
      </c>
      <c r="I1713" t="s">
        <v>474</v>
      </c>
      <c r="J1713" t="s">
        <v>472</v>
      </c>
      <c r="K1713" t="s">
        <v>473</v>
      </c>
      <c r="L1713">
        <v>200</v>
      </c>
      <c r="M1713" t="s">
        <v>187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25">
      <c r="A1714">
        <v>49</v>
      </c>
      <c r="B1714" t="s">
        <v>467</v>
      </c>
      <c r="C1714">
        <v>2020</v>
      </c>
      <c r="D1714">
        <v>2</v>
      </c>
      <c r="E1714" t="s">
        <v>203</v>
      </c>
      <c r="F1714">
        <v>10</v>
      </c>
      <c r="G1714" t="s">
        <v>193</v>
      </c>
      <c r="H1714">
        <v>5</v>
      </c>
      <c r="I1714" t="s">
        <v>583</v>
      </c>
      <c r="J1714" t="s">
        <v>472</v>
      </c>
      <c r="K1714" t="s">
        <v>473</v>
      </c>
      <c r="L1714">
        <v>207</v>
      </c>
      <c r="M1714" t="s">
        <v>195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25">
      <c r="A1715">
        <v>49</v>
      </c>
      <c r="B1715" t="s">
        <v>467</v>
      </c>
      <c r="C1715">
        <v>2020</v>
      </c>
      <c r="D1715">
        <v>2</v>
      </c>
      <c r="E1715" t="s">
        <v>203</v>
      </c>
      <c r="F1715">
        <v>3</v>
      </c>
      <c r="G1715" t="s">
        <v>179</v>
      </c>
      <c r="H1715">
        <v>122</v>
      </c>
      <c r="I1715" t="s">
        <v>507</v>
      </c>
      <c r="J1715" t="s">
        <v>508</v>
      </c>
      <c r="K1715" t="s">
        <v>509</v>
      </c>
      <c r="L1715">
        <v>300</v>
      </c>
      <c r="M1715" t="s">
        <v>180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25">
      <c r="A1716">
        <v>49</v>
      </c>
      <c r="B1716" t="s">
        <v>467</v>
      </c>
      <c r="C1716">
        <v>2020</v>
      </c>
      <c r="D1716">
        <v>2</v>
      </c>
      <c r="E1716" t="s">
        <v>203</v>
      </c>
      <c r="F1716">
        <v>5</v>
      </c>
      <c r="G1716" t="s">
        <v>184</v>
      </c>
      <c r="H1716">
        <v>700</v>
      </c>
      <c r="I1716" t="s">
        <v>494</v>
      </c>
      <c r="J1716" t="s">
        <v>485</v>
      </c>
      <c r="K1716" t="s">
        <v>486</v>
      </c>
      <c r="L1716">
        <v>460</v>
      </c>
      <c r="M1716" t="s">
        <v>185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25">
      <c r="A1717">
        <v>49</v>
      </c>
      <c r="B1717" t="s">
        <v>467</v>
      </c>
      <c r="C1717">
        <v>2020</v>
      </c>
      <c r="D1717">
        <v>2</v>
      </c>
      <c r="E1717" t="s">
        <v>203</v>
      </c>
      <c r="F1717">
        <v>5</v>
      </c>
      <c r="G1717" t="s">
        <v>184</v>
      </c>
      <c r="H1717">
        <v>943</v>
      </c>
      <c r="I1717" t="s">
        <v>511</v>
      </c>
      <c r="J1717" t="s">
        <v>512</v>
      </c>
      <c r="K1717" t="s">
        <v>513</v>
      </c>
      <c r="L1717">
        <v>4552</v>
      </c>
      <c r="M1717" t="s">
        <v>200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25">
      <c r="A1718">
        <v>49</v>
      </c>
      <c r="B1718" t="s">
        <v>467</v>
      </c>
      <c r="C1718">
        <v>2020</v>
      </c>
      <c r="D1718">
        <v>2</v>
      </c>
      <c r="E1718" t="s">
        <v>203</v>
      </c>
      <c r="F1718">
        <v>5</v>
      </c>
      <c r="G1718" t="s">
        <v>184</v>
      </c>
      <c r="H1718">
        <v>944</v>
      </c>
      <c r="I1718" t="s">
        <v>518</v>
      </c>
      <c r="J1718" t="s">
        <v>519</v>
      </c>
      <c r="K1718" t="s">
        <v>520</v>
      </c>
      <c r="L1718">
        <v>4552</v>
      </c>
      <c r="M1718" t="s">
        <v>200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25">
      <c r="A1719">
        <v>49</v>
      </c>
      <c r="B1719" t="s">
        <v>467</v>
      </c>
      <c r="C1719">
        <v>2020</v>
      </c>
      <c r="D1719">
        <v>2</v>
      </c>
      <c r="E1719" t="s">
        <v>203</v>
      </c>
      <c r="F1719">
        <v>6</v>
      </c>
      <c r="G1719" t="s">
        <v>181</v>
      </c>
      <c r="H1719">
        <v>616</v>
      </c>
      <c r="I1719" t="s">
        <v>493</v>
      </c>
      <c r="J1719" t="s">
        <v>488</v>
      </c>
      <c r="K1719" t="s">
        <v>489</v>
      </c>
      <c r="L1719">
        <v>4562</v>
      </c>
      <c r="M1719" t="s">
        <v>188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25">
      <c r="A1720">
        <v>49</v>
      </c>
      <c r="B1720" t="s">
        <v>467</v>
      </c>
      <c r="C1720">
        <v>2020</v>
      </c>
      <c r="D1720">
        <v>2</v>
      </c>
      <c r="E1720" t="s">
        <v>203</v>
      </c>
      <c r="F1720">
        <v>3</v>
      </c>
      <c r="G1720" t="s">
        <v>179</v>
      </c>
      <c r="H1720">
        <v>53</v>
      </c>
      <c r="I1720" t="s">
        <v>482</v>
      </c>
      <c r="J1720" t="s">
        <v>480</v>
      </c>
      <c r="K1720" t="s">
        <v>481</v>
      </c>
      <c r="L1720">
        <v>300</v>
      </c>
      <c r="M1720" t="s">
        <v>180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25">
      <c r="A1721">
        <v>49</v>
      </c>
      <c r="B1721" t="s">
        <v>467</v>
      </c>
      <c r="C1721">
        <v>2020</v>
      </c>
      <c r="D1721">
        <v>2</v>
      </c>
      <c r="E1721" t="s">
        <v>203</v>
      </c>
      <c r="F1721">
        <v>3</v>
      </c>
      <c r="G1721" t="s">
        <v>179</v>
      </c>
      <c r="H1721">
        <v>705</v>
      </c>
      <c r="I1721" t="s">
        <v>484</v>
      </c>
      <c r="J1721" t="s">
        <v>485</v>
      </c>
      <c r="K1721" t="s">
        <v>486</v>
      </c>
      <c r="L1721">
        <v>300</v>
      </c>
      <c r="M1721" t="s">
        <v>180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25">
      <c r="A1722">
        <v>49</v>
      </c>
      <c r="B1722" t="s">
        <v>467</v>
      </c>
      <c r="C1722">
        <v>2020</v>
      </c>
      <c r="D1722">
        <v>2</v>
      </c>
      <c r="E1722" t="s">
        <v>203</v>
      </c>
      <c r="F1722">
        <v>6</v>
      </c>
      <c r="G1722" t="s">
        <v>181</v>
      </c>
      <c r="H1722">
        <v>610</v>
      </c>
      <c r="I1722" t="s">
        <v>476</v>
      </c>
      <c r="J1722" t="s">
        <v>477</v>
      </c>
      <c r="K1722" t="s">
        <v>478</v>
      </c>
      <c r="L1722">
        <v>700</v>
      </c>
      <c r="M1722" t="s">
        <v>182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25">
      <c r="A1723">
        <v>49</v>
      </c>
      <c r="B1723" t="s">
        <v>467</v>
      </c>
      <c r="C1723">
        <v>2020</v>
      </c>
      <c r="D1723">
        <v>2</v>
      </c>
      <c r="E1723" t="s">
        <v>203</v>
      </c>
      <c r="F1723">
        <v>3</v>
      </c>
      <c r="G1723" t="s">
        <v>179</v>
      </c>
      <c r="H1723">
        <v>617</v>
      </c>
      <c r="I1723" t="s">
        <v>517</v>
      </c>
      <c r="J1723" t="s">
        <v>477</v>
      </c>
      <c r="K1723" t="s">
        <v>478</v>
      </c>
      <c r="L1723">
        <v>4532</v>
      </c>
      <c r="M1723" t="s">
        <v>186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25">
      <c r="A1724">
        <v>49</v>
      </c>
      <c r="B1724" t="s">
        <v>467</v>
      </c>
      <c r="C1724">
        <v>2020</v>
      </c>
      <c r="D1724">
        <v>2</v>
      </c>
      <c r="E1724" t="s">
        <v>203</v>
      </c>
      <c r="F1724">
        <v>1</v>
      </c>
      <c r="G1724" t="s">
        <v>176</v>
      </c>
      <c r="H1724">
        <v>903</v>
      </c>
      <c r="I1724" t="s">
        <v>500</v>
      </c>
      <c r="J1724" t="s">
        <v>497</v>
      </c>
      <c r="K1724" t="s">
        <v>498</v>
      </c>
      <c r="L1724">
        <v>4512</v>
      </c>
      <c r="M1724" t="s">
        <v>177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25">
      <c r="A1725">
        <v>49</v>
      </c>
      <c r="B1725" t="s">
        <v>467</v>
      </c>
      <c r="C1725">
        <v>2020</v>
      </c>
      <c r="D1725">
        <v>2</v>
      </c>
      <c r="E1725" t="s">
        <v>203</v>
      </c>
      <c r="F1725">
        <v>3</v>
      </c>
      <c r="G1725" t="s">
        <v>179</v>
      </c>
      <c r="H1725">
        <v>5</v>
      </c>
      <c r="I1725" t="s">
        <v>471</v>
      </c>
      <c r="J1725" t="s">
        <v>472</v>
      </c>
      <c r="K1725" t="s">
        <v>473</v>
      </c>
      <c r="L1725">
        <v>300</v>
      </c>
      <c r="M1725" t="s">
        <v>180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25">
      <c r="A1726">
        <v>49</v>
      </c>
      <c r="B1726" t="s">
        <v>467</v>
      </c>
      <c r="C1726">
        <v>2020</v>
      </c>
      <c r="D1726">
        <v>2</v>
      </c>
      <c r="E1726" t="s">
        <v>203</v>
      </c>
      <c r="F1726">
        <v>6</v>
      </c>
      <c r="G1726" t="s">
        <v>181</v>
      </c>
      <c r="H1726">
        <v>34</v>
      </c>
      <c r="I1726" t="s">
        <v>510</v>
      </c>
      <c r="J1726" t="s">
        <v>505</v>
      </c>
      <c r="K1726" t="s">
        <v>506</v>
      </c>
      <c r="L1726">
        <v>700</v>
      </c>
      <c r="M1726" t="s">
        <v>182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25">
      <c r="A1727">
        <v>49</v>
      </c>
      <c r="B1727" t="s">
        <v>467</v>
      </c>
      <c r="C1727">
        <v>2020</v>
      </c>
      <c r="D1727">
        <v>2</v>
      </c>
      <c r="E1727" t="s">
        <v>203</v>
      </c>
      <c r="F1727">
        <v>10</v>
      </c>
      <c r="G1727" t="s">
        <v>193</v>
      </c>
      <c r="H1727">
        <v>1</v>
      </c>
      <c r="I1727" t="s">
        <v>496</v>
      </c>
      <c r="J1727" t="s">
        <v>497</v>
      </c>
      <c r="K1727" t="s">
        <v>498</v>
      </c>
      <c r="L1727">
        <v>207</v>
      </c>
      <c r="M1727" t="s">
        <v>195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25">
      <c r="A1728">
        <v>49</v>
      </c>
      <c r="B1728" t="s">
        <v>467</v>
      </c>
      <c r="C1728">
        <v>2020</v>
      </c>
      <c r="D1728">
        <v>2</v>
      </c>
      <c r="E1728" t="s">
        <v>203</v>
      </c>
      <c r="F1728">
        <v>1</v>
      </c>
      <c r="G1728" t="s">
        <v>176</v>
      </c>
      <c r="H1728">
        <v>13</v>
      </c>
      <c r="I1728" t="s">
        <v>479</v>
      </c>
      <c r="J1728" t="s">
        <v>480</v>
      </c>
      <c r="K1728" t="s">
        <v>481</v>
      </c>
      <c r="L1728">
        <v>200</v>
      </c>
      <c r="M1728" t="s">
        <v>187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25">
      <c r="A1729">
        <v>49</v>
      </c>
      <c r="B1729" t="s">
        <v>467</v>
      </c>
      <c r="C1729">
        <v>2020</v>
      </c>
      <c r="D1729">
        <v>2</v>
      </c>
      <c r="E1729" t="s">
        <v>203</v>
      </c>
      <c r="F1729">
        <v>3</v>
      </c>
      <c r="G1729" t="s">
        <v>179</v>
      </c>
      <c r="H1729">
        <v>903</v>
      </c>
      <c r="I1729" t="s">
        <v>500</v>
      </c>
      <c r="J1729" t="s">
        <v>497</v>
      </c>
      <c r="K1729" t="s">
        <v>498</v>
      </c>
      <c r="L1729">
        <v>4532</v>
      </c>
      <c r="M1729" t="s">
        <v>186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25">
      <c r="A1730">
        <v>49</v>
      </c>
      <c r="B1730" t="s">
        <v>467</v>
      </c>
      <c r="C1730">
        <v>2020</v>
      </c>
      <c r="D1730">
        <v>2</v>
      </c>
      <c r="E1730" t="s">
        <v>203</v>
      </c>
      <c r="F1730">
        <v>3</v>
      </c>
      <c r="G1730" t="s">
        <v>179</v>
      </c>
      <c r="H1730">
        <v>6</v>
      </c>
      <c r="I1730" t="s">
        <v>468</v>
      </c>
      <c r="J1730" t="s">
        <v>469</v>
      </c>
      <c r="K1730" t="s">
        <v>470</v>
      </c>
      <c r="L1730">
        <v>300</v>
      </c>
      <c r="M1730" t="s">
        <v>180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25">
      <c r="A1731">
        <v>49</v>
      </c>
      <c r="B1731" t="s">
        <v>467</v>
      </c>
      <c r="C1731">
        <v>2020</v>
      </c>
      <c r="D1731">
        <v>2</v>
      </c>
      <c r="E1731" t="s">
        <v>203</v>
      </c>
      <c r="F1731">
        <v>3</v>
      </c>
      <c r="G1731" t="s">
        <v>179</v>
      </c>
      <c r="H1731">
        <v>631</v>
      </c>
      <c r="I1731" t="s">
        <v>522</v>
      </c>
      <c r="J1731" t="s">
        <v>201</v>
      </c>
      <c r="K1731" t="s">
        <v>189</v>
      </c>
      <c r="L1731">
        <v>300</v>
      </c>
      <c r="M1731" t="s">
        <v>180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25">
      <c r="A1732">
        <v>49</v>
      </c>
      <c r="B1732" t="s">
        <v>467</v>
      </c>
      <c r="C1732">
        <v>2020</v>
      </c>
      <c r="D1732">
        <v>2</v>
      </c>
      <c r="E1732" t="s">
        <v>203</v>
      </c>
      <c r="F1732">
        <v>3</v>
      </c>
      <c r="G1732" t="s">
        <v>179</v>
      </c>
      <c r="H1732">
        <v>700</v>
      </c>
      <c r="I1732" t="s">
        <v>494</v>
      </c>
      <c r="J1732" t="s">
        <v>485</v>
      </c>
      <c r="K1732" t="s">
        <v>486</v>
      </c>
      <c r="L1732">
        <v>300</v>
      </c>
      <c r="M1732" t="s">
        <v>180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25">
      <c r="A1733">
        <v>49</v>
      </c>
      <c r="B1733" t="s">
        <v>467</v>
      </c>
      <c r="C1733">
        <v>2020</v>
      </c>
      <c r="D1733">
        <v>2</v>
      </c>
      <c r="E1733" t="s">
        <v>203</v>
      </c>
      <c r="F1733">
        <v>3</v>
      </c>
      <c r="G1733" t="s">
        <v>179</v>
      </c>
      <c r="H1733">
        <v>710</v>
      </c>
      <c r="I1733" t="s">
        <v>495</v>
      </c>
      <c r="J1733" t="s">
        <v>485</v>
      </c>
      <c r="K1733" t="s">
        <v>486</v>
      </c>
      <c r="L1733">
        <v>4532</v>
      </c>
      <c r="M1733" t="s">
        <v>186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25">
      <c r="A1734">
        <v>49</v>
      </c>
      <c r="B1734" t="s">
        <v>467</v>
      </c>
      <c r="C1734">
        <v>2020</v>
      </c>
      <c r="D1734">
        <v>2</v>
      </c>
      <c r="E1734" t="s">
        <v>203</v>
      </c>
      <c r="F1734">
        <v>3</v>
      </c>
      <c r="G1734" t="s">
        <v>179</v>
      </c>
      <c r="H1734">
        <v>628</v>
      </c>
      <c r="I1734" t="s">
        <v>487</v>
      </c>
      <c r="J1734" t="s">
        <v>488</v>
      </c>
      <c r="K1734" t="s">
        <v>489</v>
      </c>
      <c r="L1734">
        <v>300</v>
      </c>
      <c r="M1734" t="s">
        <v>180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25">
      <c r="A1735">
        <v>49</v>
      </c>
      <c r="B1735" t="s">
        <v>467</v>
      </c>
      <c r="C1735">
        <v>2020</v>
      </c>
      <c r="D1735">
        <v>2</v>
      </c>
      <c r="E1735" t="s">
        <v>203</v>
      </c>
      <c r="F1735">
        <v>1</v>
      </c>
      <c r="G1735" t="s">
        <v>176</v>
      </c>
      <c r="H1735">
        <v>34</v>
      </c>
      <c r="I1735" t="s">
        <v>510</v>
      </c>
      <c r="J1735" t="s">
        <v>505</v>
      </c>
      <c r="K1735" t="s">
        <v>506</v>
      </c>
      <c r="L1735">
        <v>200</v>
      </c>
      <c r="M1735" t="s">
        <v>187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25">
      <c r="A1736">
        <v>49</v>
      </c>
      <c r="B1736" t="s">
        <v>467</v>
      </c>
      <c r="C1736">
        <v>2020</v>
      </c>
      <c r="D1736">
        <v>2</v>
      </c>
      <c r="E1736" t="s">
        <v>203</v>
      </c>
      <c r="F1736">
        <v>3</v>
      </c>
      <c r="G1736" t="s">
        <v>179</v>
      </c>
      <c r="H1736">
        <v>54</v>
      </c>
      <c r="I1736" t="s">
        <v>523</v>
      </c>
      <c r="J1736" t="s">
        <v>505</v>
      </c>
      <c r="K1736" t="s">
        <v>506</v>
      </c>
      <c r="L1736">
        <v>300</v>
      </c>
      <c r="M1736" t="s">
        <v>180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25">
      <c r="A1737">
        <v>49</v>
      </c>
      <c r="B1737" t="s">
        <v>467</v>
      </c>
      <c r="C1737">
        <v>2020</v>
      </c>
      <c r="D1737">
        <v>2</v>
      </c>
      <c r="E1737" t="s">
        <v>203</v>
      </c>
      <c r="F1737">
        <v>1</v>
      </c>
      <c r="G1737" t="s">
        <v>176</v>
      </c>
      <c r="H1737">
        <v>950</v>
      </c>
      <c r="I1737" t="s">
        <v>475</v>
      </c>
      <c r="J1737" t="s">
        <v>472</v>
      </c>
      <c r="K1737" t="s">
        <v>473</v>
      </c>
      <c r="L1737">
        <v>4512</v>
      </c>
      <c r="M1737" t="s">
        <v>177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25">
      <c r="A1738">
        <v>49</v>
      </c>
      <c r="B1738" t="s">
        <v>467</v>
      </c>
      <c r="C1738">
        <v>2020</v>
      </c>
      <c r="D1738">
        <v>2</v>
      </c>
      <c r="E1738" t="s">
        <v>203</v>
      </c>
      <c r="F1738">
        <v>1</v>
      </c>
      <c r="G1738" t="s">
        <v>176</v>
      </c>
      <c r="H1738">
        <v>1</v>
      </c>
      <c r="I1738" t="s">
        <v>496</v>
      </c>
      <c r="J1738" t="s">
        <v>497</v>
      </c>
      <c r="K1738" t="s">
        <v>498</v>
      </c>
      <c r="L1738">
        <v>200</v>
      </c>
      <c r="M1738" t="s">
        <v>187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25">
      <c r="A1739">
        <v>49</v>
      </c>
      <c r="B1739" t="s">
        <v>467</v>
      </c>
      <c r="C1739">
        <v>2020</v>
      </c>
      <c r="D1739">
        <v>2</v>
      </c>
      <c r="E1739" t="s">
        <v>203</v>
      </c>
      <c r="F1739">
        <v>3</v>
      </c>
      <c r="G1739" t="s">
        <v>179</v>
      </c>
      <c r="H1739">
        <v>13</v>
      </c>
      <c r="I1739" t="s">
        <v>479</v>
      </c>
      <c r="J1739" t="s">
        <v>480</v>
      </c>
      <c r="K1739" t="s">
        <v>481</v>
      </c>
      <c r="L1739">
        <v>300</v>
      </c>
      <c r="M1739" t="s">
        <v>180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25">
      <c r="A1740">
        <v>49</v>
      </c>
      <c r="B1740" t="s">
        <v>467</v>
      </c>
      <c r="C1740">
        <v>2020</v>
      </c>
      <c r="D1740">
        <v>2</v>
      </c>
      <c r="E1740" t="s">
        <v>203</v>
      </c>
      <c r="F1740">
        <v>10</v>
      </c>
      <c r="G1740" t="s">
        <v>193</v>
      </c>
      <c r="H1740">
        <v>55</v>
      </c>
      <c r="I1740" t="s">
        <v>474</v>
      </c>
      <c r="J1740" t="s">
        <v>472</v>
      </c>
      <c r="K1740" t="s">
        <v>473</v>
      </c>
      <c r="L1740">
        <v>207</v>
      </c>
      <c r="M1740" t="s">
        <v>195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25">
      <c r="A1741">
        <v>49</v>
      </c>
      <c r="B1741" t="s">
        <v>467</v>
      </c>
      <c r="C1741">
        <v>2020</v>
      </c>
      <c r="D1741">
        <v>2</v>
      </c>
      <c r="E1741" t="s">
        <v>203</v>
      </c>
      <c r="F1741">
        <v>10</v>
      </c>
      <c r="G1741" t="s">
        <v>193</v>
      </c>
      <c r="H1741">
        <v>6</v>
      </c>
      <c r="I1741" t="s">
        <v>468</v>
      </c>
      <c r="J1741" t="s">
        <v>469</v>
      </c>
      <c r="K1741" t="s">
        <v>470</v>
      </c>
      <c r="L1741">
        <v>207</v>
      </c>
      <c r="M1741" t="s">
        <v>195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25">
      <c r="A1742">
        <v>49</v>
      </c>
      <c r="B1742" t="s">
        <v>467</v>
      </c>
      <c r="C1742">
        <v>2020</v>
      </c>
      <c r="D1742">
        <v>2</v>
      </c>
      <c r="E1742" t="s">
        <v>203</v>
      </c>
      <c r="F1742">
        <v>10</v>
      </c>
      <c r="G1742" t="s">
        <v>193</v>
      </c>
      <c r="H1742">
        <v>905</v>
      </c>
      <c r="I1742" t="s">
        <v>501</v>
      </c>
      <c r="J1742" t="s">
        <v>469</v>
      </c>
      <c r="K1742" t="s">
        <v>470</v>
      </c>
      <c r="L1742">
        <v>4513</v>
      </c>
      <c r="M1742" t="s">
        <v>194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25">
      <c r="A1743">
        <v>49</v>
      </c>
      <c r="B1743" t="s">
        <v>467</v>
      </c>
      <c r="C1743">
        <v>2020</v>
      </c>
      <c r="D1743">
        <v>2</v>
      </c>
      <c r="E1743" t="s">
        <v>203</v>
      </c>
      <c r="F1743">
        <v>3</v>
      </c>
      <c r="G1743" t="s">
        <v>179</v>
      </c>
      <c r="H1743">
        <v>117</v>
      </c>
      <c r="I1743" t="s">
        <v>524</v>
      </c>
      <c r="J1743" t="s">
        <v>508</v>
      </c>
      <c r="K1743" t="s">
        <v>509</v>
      </c>
      <c r="L1743">
        <v>300</v>
      </c>
      <c r="M1743" t="s">
        <v>180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25">
      <c r="A1744">
        <v>49</v>
      </c>
      <c r="B1744" t="s">
        <v>467</v>
      </c>
      <c r="C1744">
        <v>2020</v>
      </c>
      <c r="D1744">
        <v>2</v>
      </c>
      <c r="E1744" t="s">
        <v>203</v>
      </c>
      <c r="F1744">
        <v>1</v>
      </c>
      <c r="G1744" t="s">
        <v>176</v>
      </c>
      <c r="H1744">
        <v>628</v>
      </c>
      <c r="I1744" t="s">
        <v>487</v>
      </c>
      <c r="J1744" t="s">
        <v>488</v>
      </c>
      <c r="K1744" t="s">
        <v>489</v>
      </c>
      <c r="L1744">
        <v>200</v>
      </c>
      <c r="M1744" t="s">
        <v>187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25">
      <c r="A1745">
        <v>49</v>
      </c>
      <c r="B1745" t="s">
        <v>467</v>
      </c>
      <c r="C1745">
        <v>2020</v>
      </c>
      <c r="D1745">
        <v>2</v>
      </c>
      <c r="E1745" t="s">
        <v>203</v>
      </c>
      <c r="F1745">
        <v>6</v>
      </c>
      <c r="G1745" t="s">
        <v>181</v>
      </c>
      <c r="H1745">
        <v>605</v>
      </c>
      <c r="I1745" t="s">
        <v>514</v>
      </c>
      <c r="J1745" t="s">
        <v>488</v>
      </c>
      <c r="K1745" t="s">
        <v>489</v>
      </c>
      <c r="L1745">
        <v>700</v>
      </c>
      <c r="M1745" t="s">
        <v>182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25">
      <c r="A1746">
        <v>49</v>
      </c>
      <c r="B1746" t="s">
        <v>467</v>
      </c>
      <c r="C1746">
        <v>2020</v>
      </c>
      <c r="D1746">
        <v>2</v>
      </c>
      <c r="E1746" t="s">
        <v>203</v>
      </c>
      <c r="F1746">
        <v>6</v>
      </c>
      <c r="G1746" t="s">
        <v>181</v>
      </c>
      <c r="H1746">
        <v>628</v>
      </c>
      <c r="I1746" t="s">
        <v>487</v>
      </c>
      <c r="J1746" t="s">
        <v>488</v>
      </c>
      <c r="K1746" t="s">
        <v>489</v>
      </c>
      <c r="L1746">
        <v>700</v>
      </c>
      <c r="M1746" t="s">
        <v>182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25">
      <c r="A1747">
        <v>49</v>
      </c>
      <c r="B1747" t="s">
        <v>467</v>
      </c>
      <c r="C1747">
        <v>2020</v>
      </c>
      <c r="D1747">
        <v>2</v>
      </c>
      <c r="E1747" t="s">
        <v>203</v>
      </c>
      <c r="F1747">
        <v>5</v>
      </c>
      <c r="G1747" t="s">
        <v>184</v>
      </c>
      <c r="H1747">
        <v>950</v>
      </c>
      <c r="I1747" t="s">
        <v>475</v>
      </c>
      <c r="J1747" t="s">
        <v>472</v>
      </c>
      <c r="K1747" t="s">
        <v>473</v>
      </c>
      <c r="L1747">
        <v>4552</v>
      </c>
      <c r="M1747" t="s">
        <v>200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25">
      <c r="A1748">
        <v>49</v>
      </c>
      <c r="B1748" t="s">
        <v>467</v>
      </c>
      <c r="C1748">
        <v>2020</v>
      </c>
      <c r="D1748">
        <v>2</v>
      </c>
      <c r="E1748" t="s">
        <v>203</v>
      </c>
      <c r="F1748">
        <v>3</v>
      </c>
      <c r="G1748" t="s">
        <v>179</v>
      </c>
      <c r="H1748">
        <v>954</v>
      </c>
      <c r="I1748" t="s">
        <v>483</v>
      </c>
      <c r="J1748" t="s">
        <v>480</v>
      </c>
      <c r="K1748" t="s">
        <v>481</v>
      </c>
      <c r="L1748">
        <v>4532</v>
      </c>
      <c r="M1748" t="s">
        <v>186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25">
      <c r="A1749">
        <v>49</v>
      </c>
      <c r="B1749" t="s">
        <v>467</v>
      </c>
      <c r="C1749">
        <v>2020</v>
      </c>
      <c r="D1749">
        <v>2</v>
      </c>
      <c r="E1749" t="s">
        <v>203</v>
      </c>
      <c r="F1749">
        <v>5</v>
      </c>
      <c r="G1749" t="s">
        <v>184</v>
      </c>
      <c r="H1749">
        <v>13</v>
      </c>
      <c r="I1749" t="s">
        <v>479</v>
      </c>
      <c r="J1749" t="s">
        <v>480</v>
      </c>
      <c r="K1749" t="s">
        <v>481</v>
      </c>
      <c r="L1749">
        <v>460</v>
      </c>
      <c r="M1749" t="s">
        <v>185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25">
      <c r="A1750">
        <v>49</v>
      </c>
      <c r="B1750" t="s">
        <v>467</v>
      </c>
      <c r="C1750">
        <v>2020</v>
      </c>
      <c r="D1750">
        <v>2</v>
      </c>
      <c r="E1750" t="s">
        <v>203</v>
      </c>
      <c r="F1750">
        <v>5</v>
      </c>
      <c r="G1750" t="s">
        <v>184</v>
      </c>
      <c r="H1750">
        <v>53</v>
      </c>
      <c r="I1750" t="s">
        <v>482</v>
      </c>
      <c r="J1750" t="s">
        <v>480</v>
      </c>
      <c r="K1750" t="s">
        <v>481</v>
      </c>
      <c r="L1750">
        <v>460</v>
      </c>
      <c r="M1750" t="s">
        <v>185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25">
      <c r="A1751">
        <v>49</v>
      </c>
      <c r="B1751" t="s">
        <v>467</v>
      </c>
      <c r="C1751">
        <v>2020</v>
      </c>
      <c r="D1751">
        <v>2</v>
      </c>
      <c r="E1751" t="s">
        <v>203</v>
      </c>
      <c r="F1751">
        <v>6</v>
      </c>
      <c r="G1751" t="s">
        <v>181</v>
      </c>
      <c r="H1751">
        <v>619</v>
      </c>
      <c r="I1751" t="s">
        <v>521</v>
      </c>
      <c r="J1751" t="s">
        <v>201</v>
      </c>
      <c r="K1751" t="s">
        <v>189</v>
      </c>
      <c r="L1751">
        <v>4562</v>
      </c>
      <c r="M1751" t="s">
        <v>188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25">
      <c r="A1752">
        <v>49</v>
      </c>
      <c r="B1752" t="s">
        <v>467</v>
      </c>
      <c r="C1752">
        <v>2020</v>
      </c>
      <c r="D1752">
        <v>2</v>
      </c>
      <c r="E1752" t="s">
        <v>203</v>
      </c>
      <c r="F1752">
        <v>5</v>
      </c>
      <c r="G1752" t="s">
        <v>184</v>
      </c>
      <c r="H1752">
        <v>711</v>
      </c>
      <c r="I1752" t="s">
        <v>499</v>
      </c>
      <c r="J1752" t="s">
        <v>485</v>
      </c>
      <c r="K1752" t="s">
        <v>486</v>
      </c>
      <c r="L1752">
        <v>4552</v>
      </c>
      <c r="M1752" t="s">
        <v>200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25">
      <c r="A1753">
        <v>49</v>
      </c>
      <c r="B1753" t="s">
        <v>467</v>
      </c>
      <c r="C1753">
        <v>2020</v>
      </c>
      <c r="D1753">
        <v>2</v>
      </c>
      <c r="E1753" t="s">
        <v>203</v>
      </c>
      <c r="F1753">
        <v>5</v>
      </c>
      <c r="G1753" t="s">
        <v>184</v>
      </c>
      <c r="H1753">
        <v>705</v>
      </c>
      <c r="I1753" t="s">
        <v>484</v>
      </c>
      <c r="J1753" t="s">
        <v>485</v>
      </c>
      <c r="K1753" t="s">
        <v>486</v>
      </c>
      <c r="L1753">
        <v>460</v>
      </c>
      <c r="M1753" t="s">
        <v>185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25">
      <c r="A1754">
        <v>49</v>
      </c>
      <c r="B1754" t="s">
        <v>467</v>
      </c>
      <c r="C1754">
        <v>2020</v>
      </c>
      <c r="D1754">
        <v>3</v>
      </c>
      <c r="E1754" t="s">
        <v>196</v>
      </c>
      <c r="F1754">
        <v>3</v>
      </c>
      <c r="G1754" t="s">
        <v>179</v>
      </c>
      <c r="H1754">
        <v>430</v>
      </c>
      <c r="I1754" t="s">
        <v>539</v>
      </c>
      <c r="J1754" t="s">
        <v>540</v>
      </c>
      <c r="K1754" t="s">
        <v>189</v>
      </c>
      <c r="L1754">
        <v>300</v>
      </c>
      <c r="M1754" t="s">
        <v>180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25">
      <c r="A1755">
        <v>49</v>
      </c>
      <c r="B1755" t="s">
        <v>467</v>
      </c>
      <c r="C1755">
        <v>2020</v>
      </c>
      <c r="D1755">
        <v>3</v>
      </c>
      <c r="E1755" t="s">
        <v>196</v>
      </c>
      <c r="F1755">
        <v>3</v>
      </c>
      <c r="G1755" t="s">
        <v>179</v>
      </c>
      <c r="H1755">
        <v>428</v>
      </c>
      <c r="I1755" t="s">
        <v>576</v>
      </c>
      <c r="J1755" t="s">
        <v>577</v>
      </c>
      <c r="K1755" t="s">
        <v>189</v>
      </c>
      <c r="L1755">
        <v>1675</v>
      </c>
      <c r="M1755" t="s">
        <v>528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25">
      <c r="A1756">
        <v>49</v>
      </c>
      <c r="B1756" t="s">
        <v>467</v>
      </c>
      <c r="C1756">
        <v>2020</v>
      </c>
      <c r="D1756">
        <v>3</v>
      </c>
      <c r="E1756" t="s">
        <v>196</v>
      </c>
      <c r="F1756">
        <v>5</v>
      </c>
      <c r="G1756" t="s">
        <v>184</v>
      </c>
      <c r="H1756">
        <v>419</v>
      </c>
      <c r="I1756" t="s">
        <v>566</v>
      </c>
      <c r="J1756" t="s">
        <v>567</v>
      </c>
      <c r="K1756" t="s">
        <v>189</v>
      </c>
      <c r="L1756">
        <v>1671</v>
      </c>
      <c r="M1756" t="s">
        <v>531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25">
      <c r="A1757">
        <v>49</v>
      </c>
      <c r="B1757" t="s">
        <v>467</v>
      </c>
      <c r="C1757">
        <v>2020</v>
      </c>
      <c r="D1757">
        <v>3</v>
      </c>
      <c r="E1757" t="s">
        <v>196</v>
      </c>
      <c r="F1757">
        <v>5</v>
      </c>
      <c r="G1757" t="s">
        <v>184</v>
      </c>
      <c r="H1757">
        <v>423</v>
      </c>
      <c r="I1757" t="s">
        <v>529</v>
      </c>
      <c r="J1757" t="s">
        <v>530</v>
      </c>
      <c r="K1757" t="s">
        <v>189</v>
      </c>
      <c r="L1757">
        <v>1671</v>
      </c>
      <c r="M1757" t="s">
        <v>531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25">
      <c r="A1758">
        <v>49</v>
      </c>
      <c r="B1758" t="s">
        <v>467</v>
      </c>
      <c r="C1758">
        <v>2020</v>
      </c>
      <c r="D1758">
        <v>3</v>
      </c>
      <c r="E1758" t="s">
        <v>196</v>
      </c>
      <c r="F1758">
        <v>3</v>
      </c>
      <c r="G1758" t="s">
        <v>179</v>
      </c>
      <c r="H1758">
        <v>440</v>
      </c>
      <c r="I1758" t="s">
        <v>569</v>
      </c>
      <c r="J1758" t="s">
        <v>570</v>
      </c>
      <c r="K1758" t="s">
        <v>189</v>
      </c>
      <c r="L1758">
        <v>1672</v>
      </c>
      <c r="M1758" t="s">
        <v>571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25">
      <c r="A1759">
        <v>49</v>
      </c>
      <c r="B1759" t="s">
        <v>467</v>
      </c>
      <c r="C1759">
        <v>2020</v>
      </c>
      <c r="D1759">
        <v>3</v>
      </c>
      <c r="E1759" t="s">
        <v>196</v>
      </c>
      <c r="F1759">
        <v>5</v>
      </c>
      <c r="G1759" t="s">
        <v>184</v>
      </c>
      <c r="H1759">
        <v>443</v>
      </c>
      <c r="I1759" t="s">
        <v>541</v>
      </c>
      <c r="J1759">
        <v>2121</v>
      </c>
      <c r="K1759" t="s">
        <v>189</v>
      </c>
      <c r="L1759">
        <v>1670</v>
      </c>
      <c r="M1759" t="s">
        <v>538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25">
      <c r="A1760">
        <v>49</v>
      </c>
      <c r="B1760" t="s">
        <v>467</v>
      </c>
      <c r="C1760">
        <v>2020</v>
      </c>
      <c r="D1760">
        <v>3</v>
      </c>
      <c r="E1760" t="s">
        <v>196</v>
      </c>
      <c r="F1760">
        <v>5</v>
      </c>
      <c r="G1760" t="s">
        <v>184</v>
      </c>
      <c r="H1760">
        <v>407</v>
      </c>
      <c r="I1760" t="s">
        <v>543</v>
      </c>
      <c r="J1760" t="s">
        <v>544</v>
      </c>
      <c r="K1760" t="s">
        <v>189</v>
      </c>
      <c r="L1760">
        <v>1670</v>
      </c>
      <c r="M1760" t="s">
        <v>538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25">
      <c r="A1761">
        <v>49</v>
      </c>
      <c r="B1761" t="s">
        <v>467</v>
      </c>
      <c r="C1761">
        <v>2020</v>
      </c>
      <c r="D1761">
        <v>3</v>
      </c>
      <c r="E1761" t="s">
        <v>196</v>
      </c>
      <c r="F1761">
        <v>5</v>
      </c>
      <c r="G1761" t="s">
        <v>184</v>
      </c>
      <c r="H1761">
        <v>404</v>
      </c>
      <c r="I1761" t="s">
        <v>553</v>
      </c>
      <c r="J1761">
        <v>2107</v>
      </c>
      <c r="K1761" t="s">
        <v>189</v>
      </c>
      <c r="L1761">
        <v>400</v>
      </c>
      <c r="M1761" t="s">
        <v>184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25">
      <c r="A1762">
        <v>49</v>
      </c>
      <c r="B1762" t="s">
        <v>467</v>
      </c>
      <c r="C1762">
        <v>2020</v>
      </c>
      <c r="D1762">
        <v>3</v>
      </c>
      <c r="E1762" t="s">
        <v>196</v>
      </c>
      <c r="F1762">
        <v>1</v>
      </c>
      <c r="G1762" t="s">
        <v>176</v>
      </c>
      <c r="H1762">
        <v>404</v>
      </c>
      <c r="I1762" t="s">
        <v>553</v>
      </c>
      <c r="J1762">
        <v>0</v>
      </c>
      <c r="K1762" t="s">
        <v>189</v>
      </c>
      <c r="L1762">
        <v>0</v>
      </c>
      <c r="M1762" t="s">
        <v>189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25">
      <c r="A1763">
        <v>49</v>
      </c>
      <c r="B1763" t="s">
        <v>467</v>
      </c>
      <c r="C1763">
        <v>2020</v>
      </c>
      <c r="D1763">
        <v>3</v>
      </c>
      <c r="E1763" t="s">
        <v>196</v>
      </c>
      <c r="F1763">
        <v>3</v>
      </c>
      <c r="G1763" t="s">
        <v>179</v>
      </c>
      <c r="H1763">
        <v>410</v>
      </c>
      <c r="I1763" t="s">
        <v>560</v>
      </c>
      <c r="J1763">
        <v>3321</v>
      </c>
      <c r="K1763" t="s">
        <v>189</v>
      </c>
      <c r="L1763">
        <v>1670</v>
      </c>
      <c r="M1763" t="s">
        <v>538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25">
      <c r="A1764">
        <v>49</v>
      </c>
      <c r="B1764" t="s">
        <v>467</v>
      </c>
      <c r="C1764">
        <v>2020</v>
      </c>
      <c r="D1764">
        <v>3</v>
      </c>
      <c r="E1764" t="s">
        <v>196</v>
      </c>
      <c r="F1764">
        <v>10</v>
      </c>
      <c r="G1764" t="s">
        <v>193</v>
      </c>
      <c r="H1764">
        <v>401</v>
      </c>
      <c r="I1764" t="s">
        <v>572</v>
      </c>
      <c r="J1764">
        <v>1012</v>
      </c>
      <c r="K1764" t="s">
        <v>189</v>
      </c>
      <c r="L1764">
        <v>200</v>
      </c>
      <c r="M1764" t="s">
        <v>187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25">
      <c r="A1765">
        <v>49</v>
      </c>
      <c r="B1765" t="s">
        <v>467</v>
      </c>
      <c r="C1765">
        <v>2020</v>
      </c>
      <c r="D1765">
        <v>3</v>
      </c>
      <c r="E1765" t="s">
        <v>196</v>
      </c>
      <c r="F1765">
        <v>3</v>
      </c>
      <c r="G1765" t="s">
        <v>179</v>
      </c>
      <c r="H1765">
        <v>442</v>
      </c>
      <c r="I1765" t="s">
        <v>578</v>
      </c>
      <c r="J1765" t="s">
        <v>579</v>
      </c>
      <c r="K1765" t="s">
        <v>189</v>
      </c>
      <c r="L1765">
        <v>1672</v>
      </c>
      <c r="M1765" t="s">
        <v>571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25">
      <c r="A1766">
        <v>49</v>
      </c>
      <c r="B1766" t="s">
        <v>467</v>
      </c>
      <c r="C1766">
        <v>2020</v>
      </c>
      <c r="D1766">
        <v>3</v>
      </c>
      <c r="E1766" t="s">
        <v>196</v>
      </c>
      <c r="F1766">
        <v>3</v>
      </c>
      <c r="G1766" t="s">
        <v>179</v>
      </c>
      <c r="H1766">
        <v>432</v>
      </c>
      <c r="I1766" t="s">
        <v>554</v>
      </c>
      <c r="J1766" t="s">
        <v>555</v>
      </c>
      <c r="K1766" t="s">
        <v>189</v>
      </c>
      <c r="L1766">
        <v>1674</v>
      </c>
      <c r="M1766" t="s">
        <v>556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25">
      <c r="A1767">
        <v>49</v>
      </c>
      <c r="B1767" t="s">
        <v>467</v>
      </c>
      <c r="C1767">
        <v>2020</v>
      </c>
      <c r="D1767">
        <v>3</v>
      </c>
      <c r="E1767" t="s">
        <v>196</v>
      </c>
      <c r="F1767">
        <v>3</v>
      </c>
      <c r="G1767" t="s">
        <v>179</v>
      </c>
      <c r="H1767">
        <v>411</v>
      </c>
      <c r="I1767" t="s">
        <v>536</v>
      </c>
      <c r="J1767" t="s">
        <v>537</v>
      </c>
      <c r="K1767" t="s">
        <v>189</v>
      </c>
      <c r="L1767">
        <v>1670</v>
      </c>
      <c r="M1767" t="s">
        <v>538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25">
      <c r="A1768">
        <v>49</v>
      </c>
      <c r="B1768" t="s">
        <v>467</v>
      </c>
      <c r="C1768">
        <v>2020</v>
      </c>
      <c r="D1768">
        <v>3</v>
      </c>
      <c r="E1768" t="s">
        <v>196</v>
      </c>
      <c r="F1768">
        <v>5</v>
      </c>
      <c r="G1768" t="s">
        <v>184</v>
      </c>
      <c r="H1768">
        <v>420</v>
      </c>
      <c r="I1768" t="s">
        <v>545</v>
      </c>
      <c r="J1768">
        <v>2331</v>
      </c>
      <c r="K1768" t="s">
        <v>189</v>
      </c>
      <c r="L1768">
        <v>400</v>
      </c>
      <c r="M1768" t="s">
        <v>184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25">
      <c r="A1769">
        <v>49</v>
      </c>
      <c r="B1769" t="s">
        <v>467</v>
      </c>
      <c r="C1769">
        <v>2020</v>
      </c>
      <c r="D1769">
        <v>3</v>
      </c>
      <c r="E1769" t="s">
        <v>196</v>
      </c>
      <c r="F1769">
        <v>3</v>
      </c>
      <c r="G1769" t="s">
        <v>179</v>
      </c>
      <c r="H1769">
        <v>417</v>
      </c>
      <c r="I1769" t="s">
        <v>546</v>
      </c>
      <c r="J1769">
        <v>2367</v>
      </c>
      <c r="K1769" t="s">
        <v>189</v>
      </c>
      <c r="L1769">
        <v>300</v>
      </c>
      <c r="M1769" t="s">
        <v>180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25">
      <c r="A1770">
        <v>49</v>
      </c>
      <c r="B1770" t="s">
        <v>467</v>
      </c>
      <c r="C1770">
        <v>2020</v>
      </c>
      <c r="D1770">
        <v>3</v>
      </c>
      <c r="E1770" t="s">
        <v>196</v>
      </c>
      <c r="F1770">
        <v>5</v>
      </c>
      <c r="G1770" t="s">
        <v>184</v>
      </c>
      <c r="H1770">
        <v>417</v>
      </c>
      <c r="I1770" t="s">
        <v>546</v>
      </c>
      <c r="J1770">
        <v>2367</v>
      </c>
      <c r="K1770" t="s">
        <v>189</v>
      </c>
      <c r="L1770">
        <v>400</v>
      </c>
      <c r="M1770" t="s">
        <v>184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25">
      <c r="A1771">
        <v>49</v>
      </c>
      <c r="B1771" t="s">
        <v>467</v>
      </c>
      <c r="C1771">
        <v>2020</v>
      </c>
      <c r="D1771">
        <v>3</v>
      </c>
      <c r="E1771" t="s">
        <v>196</v>
      </c>
      <c r="F1771">
        <v>3</v>
      </c>
      <c r="G1771" t="s">
        <v>179</v>
      </c>
      <c r="H1771">
        <v>421</v>
      </c>
      <c r="I1771" t="s">
        <v>532</v>
      </c>
      <c r="J1771">
        <v>2496</v>
      </c>
      <c r="K1771" t="s">
        <v>189</v>
      </c>
      <c r="L1771">
        <v>300</v>
      </c>
      <c r="M1771" t="s">
        <v>180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25">
      <c r="A1772">
        <v>49</v>
      </c>
      <c r="B1772" t="s">
        <v>467</v>
      </c>
      <c r="C1772">
        <v>2020</v>
      </c>
      <c r="D1772">
        <v>3</v>
      </c>
      <c r="E1772" t="s">
        <v>196</v>
      </c>
      <c r="F1772">
        <v>5</v>
      </c>
      <c r="G1772" t="s">
        <v>184</v>
      </c>
      <c r="H1772">
        <v>421</v>
      </c>
      <c r="I1772" t="s">
        <v>532</v>
      </c>
      <c r="J1772">
        <v>2496</v>
      </c>
      <c r="K1772" t="s">
        <v>189</v>
      </c>
      <c r="L1772">
        <v>400</v>
      </c>
      <c r="M1772" t="s">
        <v>184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25">
      <c r="A1773">
        <v>49</v>
      </c>
      <c r="B1773" t="s">
        <v>467</v>
      </c>
      <c r="C1773">
        <v>2020</v>
      </c>
      <c r="D1773">
        <v>3</v>
      </c>
      <c r="E1773" t="s">
        <v>196</v>
      </c>
      <c r="F1773">
        <v>3</v>
      </c>
      <c r="G1773" t="s">
        <v>179</v>
      </c>
      <c r="H1773">
        <v>409</v>
      </c>
      <c r="I1773" t="s">
        <v>564</v>
      </c>
      <c r="J1773">
        <v>3367</v>
      </c>
      <c r="K1773" t="s">
        <v>189</v>
      </c>
      <c r="L1773">
        <v>300</v>
      </c>
      <c r="M1773" t="s">
        <v>180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25">
      <c r="A1774">
        <v>49</v>
      </c>
      <c r="B1774" t="s">
        <v>467</v>
      </c>
      <c r="C1774">
        <v>2020</v>
      </c>
      <c r="D1774">
        <v>3</v>
      </c>
      <c r="E1774" t="s">
        <v>196</v>
      </c>
      <c r="F1774">
        <v>5</v>
      </c>
      <c r="G1774" t="s">
        <v>184</v>
      </c>
      <c r="H1774">
        <v>409</v>
      </c>
      <c r="I1774" t="s">
        <v>564</v>
      </c>
      <c r="J1774">
        <v>3367</v>
      </c>
      <c r="K1774" t="s">
        <v>189</v>
      </c>
      <c r="L1774">
        <v>400</v>
      </c>
      <c r="M1774" t="s">
        <v>184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25">
      <c r="A1775">
        <v>49</v>
      </c>
      <c r="B1775" t="s">
        <v>467</v>
      </c>
      <c r="C1775">
        <v>2020</v>
      </c>
      <c r="D1775">
        <v>3</v>
      </c>
      <c r="E1775" t="s">
        <v>196</v>
      </c>
      <c r="F1775">
        <v>3</v>
      </c>
      <c r="G1775" t="s">
        <v>179</v>
      </c>
      <c r="H1775">
        <v>405</v>
      </c>
      <c r="I1775" t="s">
        <v>551</v>
      </c>
      <c r="J1775">
        <v>2237</v>
      </c>
      <c r="K1775" t="s">
        <v>189</v>
      </c>
      <c r="L1775">
        <v>300</v>
      </c>
      <c r="M1775" t="s">
        <v>180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25">
      <c r="A1776">
        <v>49</v>
      </c>
      <c r="B1776" t="s">
        <v>467</v>
      </c>
      <c r="C1776">
        <v>2020</v>
      </c>
      <c r="D1776">
        <v>3</v>
      </c>
      <c r="E1776" t="s">
        <v>196</v>
      </c>
      <c r="F1776">
        <v>3</v>
      </c>
      <c r="G1776" t="s">
        <v>179</v>
      </c>
      <c r="H1776">
        <v>443</v>
      </c>
      <c r="I1776" t="s">
        <v>541</v>
      </c>
      <c r="J1776">
        <v>2121</v>
      </c>
      <c r="K1776" t="s">
        <v>189</v>
      </c>
      <c r="L1776">
        <v>1670</v>
      </c>
      <c r="M1776" t="s">
        <v>538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25">
      <c r="A1777">
        <v>49</v>
      </c>
      <c r="B1777" t="s">
        <v>467</v>
      </c>
      <c r="C1777">
        <v>2020</v>
      </c>
      <c r="D1777">
        <v>3</v>
      </c>
      <c r="E1777" t="s">
        <v>196</v>
      </c>
      <c r="F1777">
        <v>3</v>
      </c>
      <c r="G1777" t="s">
        <v>179</v>
      </c>
      <c r="H1777">
        <v>444</v>
      </c>
      <c r="I1777" t="s">
        <v>542</v>
      </c>
      <c r="J1777">
        <v>2131</v>
      </c>
      <c r="K1777" t="s">
        <v>189</v>
      </c>
      <c r="L1777">
        <v>300</v>
      </c>
      <c r="M1777" t="s">
        <v>180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25">
      <c r="A1778">
        <v>49</v>
      </c>
      <c r="B1778" t="s">
        <v>467</v>
      </c>
      <c r="C1778">
        <v>2020</v>
      </c>
      <c r="D1778">
        <v>3</v>
      </c>
      <c r="E1778" t="s">
        <v>196</v>
      </c>
      <c r="F1778">
        <v>3</v>
      </c>
      <c r="G1778" t="s">
        <v>179</v>
      </c>
      <c r="H1778">
        <v>404</v>
      </c>
      <c r="I1778" t="s">
        <v>553</v>
      </c>
      <c r="J1778">
        <v>2107</v>
      </c>
      <c r="K1778" t="s">
        <v>189</v>
      </c>
      <c r="L1778">
        <v>300</v>
      </c>
      <c r="M1778" t="s">
        <v>180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25">
      <c r="A1779">
        <v>49</v>
      </c>
      <c r="B1779" t="s">
        <v>467</v>
      </c>
      <c r="C1779">
        <v>2020</v>
      </c>
      <c r="D1779">
        <v>3</v>
      </c>
      <c r="E1779" t="s">
        <v>196</v>
      </c>
      <c r="F1779">
        <v>10</v>
      </c>
      <c r="G1779" t="s">
        <v>193</v>
      </c>
      <c r="H1779">
        <v>400</v>
      </c>
      <c r="I1779" t="s">
        <v>557</v>
      </c>
      <c r="J1779">
        <v>1247</v>
      </c>
      <c r="K1779" t="s">
        <v>189</v>
      </c>
      <c r="L1779">
        <v>207</v>
      </c>
      <c r="M1779" t="s">
        <v>195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25">
      <c r="A1780">
        <v>49</v>
      </c>
      <c r="B1780" t="s">
        <v>467</v>
      </c>
      <c r="C1780">
        <v>2020</v>
      </c>
      <c r="D1780">
        <v>3</v>
      </c>
      <c r="E1780" t="s">
        <v>196</v>
      </c>
      <c r="F1780">
        <v>5</v>
      </c>
      <c r="G1780" t="s">
        <v>184</v>
      </c>
      <c r="H1780">
        <v>418</v>
      </c>
      <c r="I1780" t="s">
        <v>575</v>
      </c>
      <c r="J1780">
        <v>2321</v>
      </c>
      <c r="K1780" t="s">
        <v>189</v>
      </c>
      <c r="L1780">
        <v>1671</v>
      </c>
      <c r="M1780" t="s">
        <v>531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25">
      <c r="A1781">
        <v>49</v>
      </c>
      <c r="B1781" t="s">
        <v>467</v>
      </c>
      <c r="C1781">
        <v>2020</v>
      </c>
      <c r="D1781">
        <v>3</v>
      </c>
      <c r="E1781" t="s">
        <v>196</v>
      </c>
      <c r="F1781">
        <v>3</v>
      </c>
      <c r="G1781" t="s">
        <v>179</v>
      </c>
      <c r="H1781">
        <v>423</v>
      </c>
      <c r="I1781" t="s">
        <v>529</v>
      </c>
      <c r="J1781" t="s">
        <v>530</v>
      </c>
      <c r="K1781" t="s">
        <v>189</v>
      </c>
      <c r="L1781">
        <v>1671</v>
      </c>
      <c r="M1781" t="s">
        <v>531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25">
      <c r="A1782">
        <v>49</v>
      </c>
      <c r="B1782" t="s">
        <v>467</v>
      </c>
      <c r="C1782">
        <v>2020</v>
      </c>
      <c r="D1782">
        <v>3</v>
      </c>
      <c r="E1782" t="s">
        <v>196</v>
      </c>
      <c r="F1782">
        <v>3</v>
      </c>
      <c r="G1782" t="s">
        <v>179</v>
      </c>
      <c r="H1782">
        <v>422</v>
      </c>
      <c r="I1782" t="s">
        <v>547</v>
      </c>
      <c r="J1782">
        <v>2421</v>
      </c>
      <c r="K1782" t="s">
        <v>189</v>
      </c>
      <c r="L1782">
        <v>1671</v>
      </c>
      <c r="M1782" t="s">
        <v>531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25">
      <c r="A1783">
        <v>49</v>
      </c>
      <c r="B1783" t="s">
        <v>467</v>
      </c>
      <c r="C1783">
        <v>2020</v>
      </c>
      <c r="D1783">
        <v>3</v>
      </c>
      <c r="E1783" t="s">
        <v>196</v>
      </c>
      <c r="F1783">
        <v>5</v>
      </c>
      <c r="G1783" t="s">
        <v>184</v>
      </c>
      <c r="H1783">
        <v>422</v>
      </c>
      <c r="I1783" t="s">
        <v>547</v>
      </c>
      <c r="J1783">
        <v>2421</v>
      </c>
      <c r="K1783" t="s">
        <v>189</v>
      </c>
      <c r="L1783">
        <v>1671</v>
      </c>
      <c r="M1783" t="s">
        <v>531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25">
      <c r="A1784">
        <v>49</v>
      </c>
      <c r="B1784" t="s">
        <v>467</v>
      </c>
      <c r="C1784">
        <v>2020</v>
      </c>
      <c r="D1784">
        <v>3</v>
      </c>
      <c r="E1784" t="s">
        <v>196</v>
      </c>
      <c r="F1784">
        <v>3</v>
      </c>
      <c r="G1784" t="s">
        <v>179</v>
      </c>
      <c r="H1784">
        <v>413</v>
      </c>
      <c r="I1784" t="s">
        <v>558</v>
      </c>
      <c r="J1784">
        <v>3496</v>
      </c>
      <c r="K1784" t="s">
        <v>189</v>
      </c>
      <c r="L1784">
        <v>300</v>
      </c>
      <c r="M1784" t="s">
        <v>180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25">
      <c r="A1785">
        <v>49</v>
      </c>
      <c r="B1785" t="s">
        <v>467</v>
      </c>
      <c r="C1785">
        <v>2020</v>
      </c>
      <c r="D1785">
        <v>3</v>
      </c>
      <c r="E1785" t="s">
        <v>196</v>
      </c>
      <c r="F1785">
        <v>3</v>
      </c>
      <c r="G1785" t="s">
        <v>179</v>
      </c>
      <c r="H1785">
        <v>446</v>
      </c>
      <c r="I1785" t="s">
        <v>568</v>
      </c>
      <c r="J1785">
        <v>8011</v>
      </c>
      <c r="K1785" t="s">
        <v>189</v>
      </c>
      <c r="L1785">
        <v>300</v>
      </c>
      <c r="M1785" t="s">
        <v>180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25">
      <c r="A1786">
        <v>49</v>
      </c>
      <c r="B1786" t="s">
        <v>467</v>
      </c>
      <c r="C1786">
        <v>2020</v>
      </c>
      <c r="D1786">
        <v>3</v>
      </c>
      <c r="E1786" t="s">
        <v>196</v>
      </c>
      <c r="F1786">
        <v>3</v>
      </c>
      <c r="G1786" t="s">
        <v>179</v>
      </c>
      <c r="H1786">
        <v>439</v>
      </c>
      <c r="I1786" t="s">
        <v>534</v>
      </c>
      <c r="J1786" t="s">
        <v>535</v>
      </c>
      <c r="K1786" t="s">
        <v>189</v>
      </c>
      <c r="L1786">
        <v>300</v>
      </c>
      <c r="M1786" t="s">
        <v>180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25">
      <c r="A1787">
        <v>49</v>
      </c>
      <c r="B1787" t="s">
        <v>467</v>
      </c>
      <c r="C1787">
        <v>2020</v>
      </c>
      <c r="D1787">
        <v>3</v>
      </c>
      <c r="E1787" t="s">
        <v>196</v>
      </c>
      <c r="F1787">
        <v>3</v>
      </c>
      <c r="G1787" t="s">
        <v>179</v>
      </c>
      <c r="H1787">
        <v>406</v>
      </c>
      <c r="I1787" t="s">
        <v>550</v>
      </c>
      <c r="J1787">
        <v>2221</v>
      </c>
      <c r="K1787" t="s">
        <v>189</v>
      </c>
      <c r="L1787">
        <v>1670</v>
      </c>
      <c r="M1787" t="s">
        <v>538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25">
      <c r="A1788">
        <v>49</v>
      </c>
      <c r="B1788" t="s">
        <v>467</v>
      </c>
      <c r="C1788">
        <v>2020</v>
      </c>
      <c r="D1788">
        <v>3</v>
      </c>
      <c r="E1788" t="s">
        <v>196</v>
      </c>
      <c r="F1788">
        <v>5</v>
      </c>
      <c r="G1788" t="s">
        <v>184</v>
      </c>
      <c r="H1788">
        <v>408</v>
      </c>
      <c r="I1788" t="s">
        <v>525</v>
      </c>
      <c r="J1788">
        <v>2231</v>
      </c>
      <c r="K1788" t="s">
        <v>189</v>
      </c>
      <c r="L1788">
        <v>400</v>
      </c>
      <c r="M1788" t="s">
        <v>184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25">
      <c r="A1789">
        <v>49</v>
      </c>
      <c r="B1789" t="s">
        <v>467</v>
      </c>
      <c r="C1789">
        <v>2020</v>
      </c>
      <c r="D1789">
        <v>3</v>
      </c>
      <c r="E1789" t="s">
        <v>196</v>
      </c>
      <c r="F1789">
        <v>1</v>
      </c>
      <c r="G1789" t="s">
        <v>176</v>
      </c>
      <c r="H1789">
        <v>401</v>
      </c>
      <c r="I1789" t="s">
        <v>572</v>
      </c>
      <c r="J1789">
        <v>1012</v>
      </c>
      <c r="K1789" t="s">
        <v>189</v>
      </c>
      <c r="L1789">
        <v>200</v>
      </c>
      <c r="M1789" t="s">
        <v>187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25">
      <c r="A1790">
        <v>49</v>
      </c>
      <c r="B1790" t="s">
        <v>467</v>
      </c>
      <c r="C1790">
        <v>2020</v>
      </c>
      <c r="D1790">
        <v>3</v>
      </c>
      <c r="E1790" t="s">
        <v>196</v>
      </c>
      <c r="F1790">
        <v>10</v>
      </c>
      <c r="G1790" t="s">
        <v>193</v>
      </c>
      <c r="H1790">
        <v>402</v>
      </c>
      <c r="I1790" t="s">
        <v>533</v>
      </c>
      <c r="J1790">
        <v>1301</v>
      </c>
      <c r="K1790" t="s">
        <v>189</v>
      </c>
      <c r="L1790">
        <v>207</v>
      </c>
      <c r="M1790" t="s">
        <v>195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25">
      <c r="A1791">
        <v>49</v>
      </c>
      <c r="B1791" t="s">
        <v>467</v>
      </c>
      <c r="C1791">
        <v>2020</v>
      </c>
      <c r="D1791">
        <v>3</v>
      </c>
      <c r="E1791" t="s">
        <v>196</v>
      </c>
      <c r="F1791">
        <v>3</v>
      </c>
      <c r="G1791" t="s">
        <v>179</v>
      </c>
      <c r="H1791">
        <v>400</v>
      </c>
      <c r="I1791" t="s">
        <v>557</v>
      </c>
      <c r="J1791">
        <v>0</v>
      </c>
      <c r="K1791" t="s">
        <v>189</v>
      </c>
      <c r="L1791">
        <v>0</v>
      </c>
      <c r="M1791" t="s">
        <v>189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25">
      <c r="A1792">
        <v>49</v>
      </c>
      <c r="B1792" t="s">
        <v>467</v>
      </c>
      <c r="C1792">
        <v>2020</v>
      </c>
      <c r="D1792">
        <v>3</v>
      </c>
      <c r="E1792" t="s">
        <v>196</v>
      </c>
      <c r="F1792">
        <v>3</v>
      </c>
      <c r="G1792" t="s">
        <v>179</v>
      </c>
      <c r="H1792">
        <v>431</v>
      </c>
      <c r="I1792" t="s">
        <v>561</v>
      </c>
      <c r="J1792" t="s">
        <v>562</v>
      </c>
      <c r="K1792" t="s">
        <v>189</v>
      </c>
      <c r="L1792">
        <v>1673</v>
      </c>
      <c r="M1792" t="s">
        <v>563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25">
      <c r="A1793">
        <v>49</v>
      </c>
      <c r="B1793" t="s">
        <v>467</v>
      </c>
      <c r="C1793">
        <v>2020</v>
      </c>
      <c r="D1793">
        <v>3</v>
      </c>
      <c r="E1793" t="s">
        <v>196</v>
      </c>
      <c r="F1793">
        <v>3</v>
      </c>
      <c r="G1793" t="s">
        <v>179</v>
      </c>
      <c r="H1793">
        <v>425</v>
      </c>
      <c r="I1793" t="s">
        <v>526</v>
      </c>
      <c r="J1793" t="s">
        <v>527</v>
      </c>
      <c r="K1793" t="s">
        <v>189</v>
      </c>
      <c r="L1793">
        <v>1675</v>
      </c>
      <c r="M1793" t="s">
        <v>528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25">
      <c r="A1794">
        <v>49</v>
      </c>
      <c r="B1794" t="s">
        <v>467</v>
      </c>
      <c r="C1794">
        <v>2020</v>
      </c>
      <c r="D1794">
        <v>3</v>
      </c>
      <c r="E1794" t="s">
        <v>196</v>
      </c>
      <c r="F1794">
        <v>3</v>
      </c>
      <c r="G1794" t="s">
        <v>179</v>
      </c>
      <c r="H1794">
        <v>420</v>
      </c>
      <c r="I1794" t="s">
        <v>545</v>
      </c>
      <c r="J1794">
        <v>2331</v>
      </c>
      <c r="K1794" t="s">
        <v>189</v>
      </c>
      <c r="L1794">
        <v>300</v>
      </c>
      <c r="M1794" t="s">
        <v>180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25">
      <c r="A1795">
        <v>49</v>
      </c>
      <c r="B1795" t="s">
        <v>467</v>
      </c>
      <c r="C1795">
        <v>2020</v>
      </c>
      <c r="D1795">
        <v>3</v>
      </c>
      <c r="E1795" t="s">
        <v>196</v>
      </c>
      <c r="F1795">
        <v>3</v>
      </c>
      <c r="G1795" t="s">
        <v>179</v>
      </c>
      <c r="H1795">
        <v>412</v>
      </c>
      <c r="I1795" t="s">
        <v>580</v>
      </c>
      <c r="J1795">
        <v>3331</v>
      </c>
      <c r="K1795" t="s">
        <v>189</v>
      </c>
      <c r="L1795">
        <v>300</v>
      </c>
      <c r="M1795" t="s">
        <v>180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25">
      <c r="A1796">
        <v>49</v>
      </c>
      <c r="B1796" t="s">
        <v>467</v>
      </c>
      <c r="C1796">
        <v>2020</v>
      </c>
      <c r="D1796">
        <v>3</v>
      </c>
      <c r="E1796" t="s">
        <v>196</v>
      </c>
      <c r="F1796">
        <v>3</v>
      </c>
      <c r="G1796" t="s">
        <v>179</v>
      </c>
      <c r="H1796">
        <v>415</v>
      </c>
      <c r="I1796" t="s">
        <v>548</v>
      </c>
      <c r="J1796" t="s">
        <v>549</v>
      </c>
      <c r="K1796" t="s">
        <v>189</v>
      </c>
      <c r="L1796">
        <v>1670</v>
      </c>
      <c r="M1796" t="s">
        <v>538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25">
      <c r="A1797">
        <v>49</v>
      </c>
      <c r="B1797" t="s">
        <v>467</v>
      </c>
      <c r="C1797">
        <v>2020</v>
      </c>
      <c r="D1797">
        <v>3</v>
      </c>
      <c r="E1797" t="s">
        <v>196</v>
      </c>
      <c r="F1797">
        <v>5</v>
      </c>
      <c r="G1797" t="s">
        <v>184</v>
      </c>
      <c r="H1797">
        <v>415</v>
      </c>
      <c r="I1797" t="s">
        <v>548</v>
      </c>
      <c r="J1797" t="s">
        <v>549</v>
      </c>
      <c r="K1797" t="s">
        <v>189</v>
      </c>
      <c r="L1797">
        <v>1670</v>
      </c>
      <c r="M1797" t="s">
        <v>538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25">
      <c r="A1798">
        <v>49</v>
      </c>
      <c r="B1798" t="s">
        <v>467</v>
      </c>
      <c r="C1798">
        <v>2020</v>
      </c>
      <c r="D1798">
        <v>3</v>
      </c>
      <c r="E1798" t="s">
        <v>196</v>
      </c>
      <c r="F1798">
        <v>3</v>
      </c>
      <c r="G1798" t="s">
        <v>179</v>
      </c>
      <c r="H1798">
        <v>414</v>
      </c>
      <c r="I1798" t="s">
        <v>552</v>
      </c>
      <c r="J1798">
        <v>3421</v>
      </c>
      <c r="K1798" t="s">
        <v>189</v>
      </c>
      <c r="L1798">
        <v>1670</v>
      </c>
      <c r="M1798" t="s">
        <v>538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25">
      <c r="A1799">
        <v>49</v>
      </c>
      <c r="B1799" t="s">
        <v>467</v>
      </c>
      <c r="C1799">
        <v>2020</v>
      </c>
      <c r="D1799">
        <v>3</v>
      </c>
      <c r="E1799" t="s">
        <v>196</v>
      </c>
      <c r="F1799">
        <v>3</v>
      </c>
      <c r="G1799" t="s">
        <v>179</v>
      </c>
      <c r="H1799">
        <v>407</v>
      </c>
      <c r="I1799" t="s">
        <v>543</v>
      </c>
      <c r="J1799" t="s">
        <v>544</v>
      </c>
      <c r="K1799" t="s">
        <v>189</v>
      </c>
      <c r="L1799">
        <v>1670</v>
      </c>
      <c r="M1799" t="s">
        <v>538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25">
      <c r="A1800">
        <v>49</v>
      </c>
      <c r="B1800" t="s">
        <v>467</v>
      </c>
      <c r="C1800">
        <v>2020</v>
      </c>
      <c r="D1800">
        <v>3</v>
      </c>
      <c r="E1800" t="s">
        <v>196</v>
      </c>
      <c r="F1800">
        <v>10</v>
      </c>
      <c r="G1800" t="s">
        <v>193</v>
      </c>
      <c r="H1800">
        <v>404</v>
      </c>
      <c r="I1800" t="s">
        <v>553</v>
      </c>
      <c r="J1800">
        <v>0</v>
      </c>
      <c r="K1800" t="s">
        <v>189</v>
      </c>
      <c r="L1800">
        <v>0</v>
      </c>
      <c r="M1800" t="s">
        <v>189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25">
      <c r="A1801">
        <v>49</v>
      </c>
      <c r="B1801" t="s">
        <v>467</v>
      </c>
      <c r="C1801">
        <v>2020</v>
      </c>
      <c r="D1801">
        <v>3</v>
      </c>
      <c r="E1801" t="s">
        <v>196</v>
      </c>
      <c r="F1801">
        <v>5</v>
      </c>
      <c r="G1801" t="s">
        <v>184</v>
      </c>
      <c r="H1801">
        <v>411</v>
      </c>
      <c r="I1801" t="s">
        <v>536</v>
      </c>
      <c r="J1801" t="s">
        <v>537</v>
      </c>
      <c r="K1801" t="s">
        <v>189</v>
      </c>
      <c r="L1801">
        <v>1670</v>
      </c>
      <c r="M1801" t="s">
        <v>538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25">
      <c r="A1802">
        <v>49</v>
      </c>
      <c r="B1802" t="s">
        <v>467</v>
      </c>
      <c r="C1802">
        <v>2020</v>
      </c>
      <c r="D1802">
        <v>3</v>
      </c>
      <c r="E1802" t="s">
        <v>196</v>
      </c>
      <c r="F1802">
        <v>3</v>
      </c>
      <c r="G1802" t="s">
        <v>179</v>
      </c>
      <c r="H1802">
        <v>418</v>
      </c>
      <c r="I1802" t="s">
        <v>575</v>
      </c>
      <c r="J1802">
        <v>2321</v>
      </c>
      <c r="K1802" t="s">
        <v>189</v>
      </c>
      <c r="L1802">
        <v>1671</v>
      </c>
      <c r="M1802" t="s">
        <v>531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25">
      <c r="A1803">
        <v>49</v>
      </c>
      <c r="B1803" t="s">
        <v>467</v>
      </c>
      <c r="C1803">
        <v>2020</v>
      </c>
      <c r="D1803">
        <v>3</v>
      </c>
      <c r="E1803" t="s">
        <v>196</v>
      </c>
      <c r="F1803">
        <v>5</v>
      </c>
      <c r="G1803" t="s">
        <v>184</v>
      </c>
      <c r="H1803">
        <v>424</v>
      </c>
      <c r="I1803" t="s">
        <v>565</v>
      </c>
      <c r="J1803">
        <v>2431</v>
      </c>
      <c r="K1803" t="s">
        <v>189</v>
      </c>
      <c r="L1803">
        <v>400</v>
      </c>
      <c r="M1803" t="s">
        <v>184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25">
      <c r="A1804">
        <v>49</v>
      </c>
      <c r="B1804" t="s">
        <v>467</v>
      </c>
      <c r="C1804">
        <v>2020</v>
      </c>
      <c r="D1804">
        <v>3</v>
      </c>
      <c r="E1804" t="s">
        <v>196</v>
      </c>
      <c r="F1804">
        <v>5</v>
      </c>
      <c r="G1804" t="s">
        <v>184</v>
      </c>
      <c r="H1804">
        <v>410</v>
      </c>
      <c r="I1804" t="s">
        <v>560</v>
      </c>
      <c r="J1804">
        <v>3321</v>
      </c>
      <c r="K1804" t="s">
        <v>189</v>
      </c>
      <c r="L1804">
        <v>1670</v>
      </c>
      <c r="M1804" t="s">
        <v>538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25">
      <c r="A1805">
        <v>49</v>
      </c>
      <c r="B1805" t="s">
        <v>467</v>
      </c>
      <c r="C1805">
        <v>2020</v>
      </c>
      <c r="D1805">
        <v>3</v>
      </c>
      <c r="E1805" t="s">
        <v>196</v>
      </c>
      <c r="F1805">
        <v>5</v>
      </c>
      <c r="G1805" t="s">
        <v>184</v>
      </c>
      <c r="H1805">
        <v>405</v>
      </c>
      <c r="I1805" t="s">
        <v>551</v>
      </c>
      <c r="J1805">
        <v>2237</v>
      </c>
      <c r="K1805" t="s">
        <v>189</v>
      </c>
      <c r="L1805">
        <v>400</v>
      </c>
      <c r="M1805" t="s">
        <v>184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25">
      <c r="A1806">
        <v>49</v>
      </c>
      <c r="B1806" t="s">
        <v>467</v>
      </c>
      <c r="C1806">
        <v>2020</v>
      </c>
      <c r="D1806">
        <v>3</v>
      </c>
      <c r="E1806" t="s">
        <v>196</v>
      </c>
      <c r="F1806">
        <v>3</v>
      </c>
      <c r="G1806" t="s">
        <v>179</v>
      </c>
      <c r="H1806">
        <v>419</v>
      </c>
      <c r="I1806" t="s">
        <v>566</v>
      </c>
      <c r="J1806" t="s">
        <v>567</v>
      </c>
      <c r="K1806" t="s">
        <v>189</v>
      </c>
      <c r="L1806">
        <v>1671</v>
      </c>
      <c r="M1806" t="s">
        <v>531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25">
      <c r="A1807">
        <v>49</v>
      </c>
      <c r="B1807" t="s">
        <v>467</v>
      </c>
      <c r="C1807">
        <v>2020</v>
      </c>
      <c r="D1807">
        <v>3</v>
      </c>
      <c r="E1807" t="s">
        <v>196</v>
      </c>
      <c r="F1807">
        <v>1</v>
      </c>
      <c r="G1807" t="s">
        <v>176</v>
      </c>
      <c r="H1807">
        <v>400</v>
      </c>
      <c r="I1807" t="s">
        <v>557</v>
      </c>
      <c r="J1807">
        <v>1247</v>
      </c>
      <c r="K1807" t="s">
        <v>189</v>
      </c>
      <c r="L1807">
        <v>207</v>
      </c>
      <c r="M1807" t="s">
        <v>195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25">
      <c r="A1808">
        <v>49</v>
      </c>
      <c r="B1808" t="s">
        <v>467</v>
      </c>
      <c r="C1808">
        <v>2020</v>
      </c>
      <c r="D1808">
        <v>3</v>
      </c>
      <c r="E1808" t="s">
        <v>196</v>
      </c>
      <c r="F1808">
        <v>5</v>
      </c>
      <c r="G1808" t="s">
        <v>184</v>
      </c>
      <c r="H1808">
        <v>414</v>
      </c>
      <c r="I1808" t="s">
        <v>552</v>
      </c>
      <c r="J1808">
        <v>3421</v>
      </c>
      <c r="K1808" t="s">
        <v>189</v>
      </c>
      <c r="L1808">
        <v>1670</v>
      </c>
      <c r="M1808" t="s">
        <v>538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25">
      <c r="A1809">
        <v>49</v>
      </c>
      <c r="B1809" t="s">
        <v>467</v>
      </c>
      <c r="C1809">
        <v>2020</v>
      </c>
      <c r="D1809">
        <v>3</v>
      </c>
      <c r="E1809" t="s">
        <v>196</v>
      </c>
      <c r="F1809">
        <v>5</v>
      </c>
      <c r="G1809" t="s">
        <v>184</v>
      </c>
      <c r="H1809">
        <v>406</v>
      </c>
      <c r="I1809" t="s">
        <v>550</v>
      </c>
      <c r="J1809">
        <v>2221</v>
      </c>
      <c r="K1809" t="s">
        <v>189</v>
      </c>
      <c r="L1809">
        <v>1670</v>
      </c>
      <c r="M1809" t="s">
        <v>538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25">
      <c r="A1810">
        <v>49</v>
      </c>
      <c r="B1810" t="s">
        <v>467</v>
      </c>
      <c r="C1810">
        <v>2020</v>
      </c>
      <c r="D1810">
        <v>3</v>
      </c>
      <c r="E1810" t="s">
        <v>196</v>
      </c>
      <c r="F1810">
        <v>3</v>
      </c>
      <c r="G1810" t="s">
        <v>179</v>
      </c>
      <c r="H1810">
        <v>408</v>
      </c>
      <c r="I1810" t="s">
        <v>525</v>
      </c>
      <c r="J1810">
        <v>2231</v>
      </c>
      <c r="K1810" t="s">
        <v>189</v>
      </c>
      <c r="L1810">
        <v>300</v>
      </c>
      <c r="M1810" t="s">
        <v>180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25">
      <c r="A1811">
        <v>49</v>
      </c>
      <c r="B1811" t="s">
        <v>467</v>
      </c>
      <c r="C1811">
        <v>2020</v>
      </c>
      <c r="D1811">
        <v>3</v>
      </c>
      <c r="E1811" t="s">
        <v>196</v>
      </c>
      <c r="F1811">
        <v>3</v>
      </c>
      <c r="G1811" t="s">
        <v>179</v>
      </c>
      <c r="H1811">
        <v>441</v>
      </c>
      <c r="I1811" t="s">
        <v>573</v>
      </c>
      <c r="J1811" t="s">
        <v>574</v>
      </c>
      <c r="K1811" t="s">
        <v>189</v>
      </c>
      <c r="L1811">
        <v>300</v>
      </c>
      <c r="M1811" t="s">
        <v>180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25">
      <c r="A1812">
        <v>49</v>
      </c>
      <c r="B1812" t="s">
        <v>467</v>
      </c>
      <c r="C1812">
        <v>2020</v>
      </c>
      <c r="D1812">
        <v>3</v>
      </c>
      <c r="E1812" t="s">
        <v>196</v>
      </c>
      <c r="F1812">
        <v>1</v>
      </c>
      <c r="G1812" t="s">
        <v>176</v>
      </c>
      <c r="H1812">
        <v>403</v>
      </c>
      <c r="I1812" t="s">
        <v>559</v>
      </c>
      <c r="J1812">
        <v>1101</v>
      </c>
      <c r="K1812" t="s">
        <v>189</v>
      </c>
      <c r="L1812">
        <v>200</v>
      </c>
      <c r="M1812" t="s">
        <v>187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25">
      <c r="A1813">
        <v>49</v>
      </c>
      <c r="B1813" t="s">
        <v>467</v>
      </c>
      <c r="C1813">
        <v>2020</v>
      </c>
      <c r="D1813">
        <v>3</v>
      </c>
      <c r="E1813" t="s">
        <v>196</v>
      </c>
      <c r="F1813">
        <v>3</v>
      </c>
      <c r="G1813" t="s">
        <v>179</v>
      </c>
      <c r="H1813">
        <v>628</v>
      </c>
      <c r="I1813" t="s">
        <v>487</v>
      </c>
      <c r="J1813" t="s">
        <v>488</v>
      </c>
      <c r="K1813" t="s">
        <v>489</v>
      </c>
      <c r="L1813">
        <v>300</v>
      </c>
      <c r="M1813" t="s">
        <v>180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25">
      <c r="A1814">
        <v>49</v>
      </c>
      <c r="B1814" t="s">
        <v>467</v>
      </c>
      <c r="C1814">
        <v>2020</v>
      </c>
      <c r="D1814">
        <v>3</v>
      </c>
      <c r="E1814" t="s">
        <v>196</v>
      </c>
      <c r="F1814">
        <v>3</v>
      </c>
      <c r="G1814" t="s">
        <v>179</v>
      </c>
      <c r="H1814">
        <v>616</v>
      </c>
      <c r="I1814" t="s">
        <v>493</v>
      </c>
      <c r="J1814" t="s">
        <v>488</v>
      </c>
      <c r="K1814" t="s">
        <v>489</v>
      </c>
      <c r="L1814">
        <v>4532</v>
      </c>
      <c r="M1814" t="s">
        <v>186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25">
      <c r="A1815">
        <v>49</v>
      </c>
      <c r="B1815" t="s">
        <v>467</v>
      </c>
      <c r="C1815">
        <v>2020</v>
      </c>
      <c r="D1815">
        <v>3</v>
      </c>
      <c r="E1815" t="s">
        <v>196</v>
      </c>
      <c r="F1815">
        <v>3</v>
      </c>
      <c r="G1815" t="s">
        <v>179</v>
      </c>
      <c r="H1815">
        <v>5</v>
      </c>
      <c r="I1815" t="s">
        <v>471</v>
      </c>
      <c r="J1815" t="s">
        <v>472</v>
      </c>
      <c r="K1815" t="s">
        <v>473</v>
      </c>
      <c r="L1815">
        <v>300</v>
      </c>
      <c r="M1815" t="s">
        <v>180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25">
      <c r="A1816">
        <v>49</v>
      </c>
      <c r="B1816" t="s">
        <v>467</v>
      </c>
      <c r="C1816">
        <v>2020</v>
      </c>
      <c r="D1816">
        <v>3</v>
      </c>
      <c r="E1816" t="s">
        <v>196</v>
      </c>
      <c r="F1816">
        <v>10</v>
      </c>
      <c r="G1816" t="s">
        <v>193</v>
      </c>
      <c r="H1816">
        <v>6</v>
      </c>
      <c r="I1816" t="s">
        <v>468</v>
      </c>
      <c r="J1816" t="s">
        <v>469</v>
      </c>
      <c r="K1816" t="s">
        <v>470</v>
      </c>
      <c r="L1816">
        <v>207</v>
      </c>
      <c r="M1816" t="s">
        <v>195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25">
      <c r="A1817">
        <v>49</v>
      </c>
      <c r="B1817" t="s">
        <v>467</v>
      </c>
      <c r="C1817">
        <v>2020</v>
      </c>
      <c r="D1817">
        <v>3</v>
      </c>
      <c r="E1817" t="s">
        <v>196</v>
      </c>
      <c r="F1817">
        <v>3</v>
      </c>
      <c r="G1817" t="s">
        <v>179</v>
      </c>
      <c r="H1817">
        <v>117</v>
      </c>
      <c r="I1817" t="s">
        <v>524</v>
      </c>
      <c r="J1817" t="s">
        <v>508</v>
      </c>
      <c r="K1817" t="s">
        <v>509</v>
      </c>
      <c r="L1817">
        <v>300</v>
      </c>
      <c r="M1817" t="s">
        <v>180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25">
      <c r="A1818">
        <v>49</v>
      </c>
      <c r="B1818" t="s">
        <v>467</v>
      </c>
      <c r="C1818">
        <v>2020</v>
      </c>
      <c r="D1818">
        <v>3</v>
      </c>
      <c r="E1818" t="s">
        <v>196</v>
      </c>
      <c r="F1818">
        <v>6</v>
      </c>
      <c r="G1818" t="s">
        <v>181</v>
      </c>
      <c r="H1818">
        <v>616</v>
      </c>
      <c r="I1818" t="s">
        <v>493</v>
      </c>
      <c r="J1818" t="s">
        <v>488</v>
      </c>
      <c r="K1818" t="s">
        <v>489</v>
      </c>
      <c r="L1818">
        <v>4562</v>
      </c>
      <c r="M1818" t="s">
        <v>188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25">
      <c r="A1819">
        <v>49</v>
      </c>
      <c r="B1819" t="s">
        <v>467</v>
      </c>
      <c r="C1819">
        <v>2020</v>
      </c>
      <c r="D1819">
        <v>3</v>
      </c>
      <c r="E1819" t="s">
        <v>196</v>
      </c>
      <c r="F1819">
        <v>3</v>
      </c>
      <c r="G1819" t="s">
        <v>179</v>
      </c>
      <c r="H1819">
        <v>705</v>
      </c>
      <c r="I1819" t="s">
        <v>484</v>
      </c>
      <c r="J1819" t="s">
        <v>485</v>
      </c>
      <c r="K1819" t="s">
        <v>486</v>
      </c>
      <c r="L1819">
        <v>300</v>
      </c>
      <c r="M1819" t="s">
        <v>180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25">
      <c r="A1820">
        <v>49</v>
      </c>
      <c r="B1820" t="s">
        <v>467</v>
      </c>
      <c r="C1820">
        <v>2020</v>
      </c>
      <c r="D1820">
        <v>3</v>
      </c>
      <c r="E1820" t="s">
        <v>196</v>
      </c>
      <c r="F1820">
        <v>5</v>
      </c>
      <c r="G1820" t="s">
        <v>184</v>
      </c>
      <c r="H1820">
        <v>700</v>
      </c>
      <c r="I1820" t="s">
        <v>494</v>
      </c>
      <c r="J1820" t="s">
        <v>485</v>
      </c>
      <c r="K1820" t="s">
        <v>486</v>
      </c>
      <c r="L1820">
        <v>460</v>
      </c>
      <c r="M1820" t="s">
        <v>185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25">
      <c r="A1821">
        <v>49</v>
      </c>
      <c r="B1821" t="s">
        <v>467</v>
      </c>
      <c r="C1821">
        <v>2020</v>
      </c>
      <c r="D1821">
        <v>3</v>
      </c>
      <c r="E1821" t="s">
        <v>196</v>
      </c>
      <c r="F1821">
        <v>3</v>
      </c>
      <c r="G1821" t="s">
        <v>179</v>
      </c>
      <c r="H1821">
        <v>710</v>
      </c>
      <c r="I1821" t="s">
        <v>495</v>
      </c>
      <c r="J1821" t="s">
        <v>485</v>
      </c>
      <c r="K1821" t="s">
        <v>486</v>
      </c>
      <c r="L1821">
        <v>4532</v>
      </c>
      <c r="M1821" t="s">
        <v>186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25">
      <c r="A1822">
        <v>49</v>
      </c>
      <c r="B1822" t="s">
        <v>467</v>
      </c>
      <c r="C1822">
        <v>2020</v>
      </c>
      <c r="D1822">
        <v>3</v>
      </c>
      <c r="E1822" t="s">
        <v>196</v>
      </c>
      <c r="F1822">
        <v>6</v>
      </c>
      <c r="G1822" t="s">
        <v>181</v>
      </c>
      <c r="H1822">
        <v>629</v>
      </c>
      <c r="I1822" t="s">
        <v>516</v>
      </c>
      <c r="J1822" t="s">
        <v>477</v>
      </c>
      <c r="K1822" t="s">
        <v>478</v>
      </c>
      <c r="L1822">
        <v>700</v>
      </c>
      <c r="M1822" t="s">
        <v>182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25">
      <c r="A1823">
        <v>49</v>
      </c>
      <c r="B1823" t="s">
        <v>467</v>
      </c>
      <c r="C1823">
        <v>2020</v>
      </c>
      <c r="D1823">
        <v>3</v>
      </c>
      <c r="E1823" t="s">
        <v>196</v>
      </c>
      <c r="F1823">
        <v>6</v>
      </c>
      <c r="G1823" t="s">
        <v>181</v>
      </c>
      <c r="H1823">
        <v>610</v>
      </c>
      <c r="I1823" t="s">
        <v>476</v>
      </c>
      <c r="J1823" t="s">
        <v>477</v>
      </c>
      <c r="K1823" t="s">
        <v>478</v>
      </c>
      <c r="L1823">
        <v>700</v>
      </c>
      <c r="M1823" t="s">
        <v>182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25">
      <c r="A1824">
        <v>49</v>
      </c>
      <c r="B1824" t="s">
        <v>467</v>
      </c>
      <c r="C1824">
        <v>2020</v>
      </c>
      <c r="D1824">
        <v>3</v>
      </c>
      <c r="E1824" t="s">
        <v>196</v>
      </c>
      <c r="F1824">
        <v>5</v>
      </c>
      <c r="G1824" t="s">
        <v>184</v>
      </c>
      <c r="H1824">
        <v>950</v>
      </c>
      <c r="I1824" t="s">
        <v>475</v>
      </c>
      <c r="J1824" t="s">
        <v>472</v>
      </c>
      <c r="K1824" t="s">
        <v>473</v>
      </c>
      <c r="L1824">
        <v>4552</v>
      </c>
      <c r="M1824" t="s">
        <v>200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25">
      <c r="A1825">
        <v>49</v>
      </c>
      <c r="B1825" t="s">
        <v>467</v>
      </c>
      <c r="C1825">
        <v>2020</v>
      </c>
      <c r="D1825">
        <v>3</v>
      </c>
      <c r="E1825" t="s">
        <v>196</v>
      </c>
      <c r="F1825">
        <v>5</v>
      </c>
      <c r="G1825" t="s">
        <v>184</v>
      </c>
      <c r="H1825">
        <v>616</v>
      </c>
      <c r="I1825" t="s">
        <v>493</v>
      </c>
      <c r="J1825" t="s">
        <v>488</v>
      </c>
      <c r="K1825" t="s">
        <v>489</v>
      </c>
      <c r="L1825">
        <v>4552</v>
      </c>
      <c r="M1825" t="s">
        <v>200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25">
      <c r="A1826">
        <v>49</v>
      </c>
      <c r="B1826" t="s">
        <v>467</v>
      </c>
      <c r="C1826">
        <v>2020</v>
      </c>
      <c r="D1826">
        <v>3</v>
      </c>
      <c r="E1826" t="s">
        <v>196</v>
      </c>
      <c r="F1826">
        <v>6</v>
      </c>
      <c r="G1826" t="s">
        <v>181</v>
      </c>
      <c r="H1826">
        <v>605</v>
      </c>
      <c r="I1826" t="s">
        <v>514</v>
      </c>
      <c r="J1826" t="s">
        <v>488</v>
      </c>
      <c r="K1826" t="s">
        <v>489</v>
      </c>
      <c r="L1826">
        <v>700</v>
      </c>
      <c r="M1826" t="s">
        <v>182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25">
      <c r="A1827">
        <v>49</v>
      </c>
      <c r="B1827" t="s">
        <v>467</v>
      </c>
      <c r="C1827">
        <v>2020</v>
      </c>
      <c r="D1827">
        <v>3</v>
      </c>
      <c r="E1827" t="s">
        <v>196</v>
      </c>
      <c r="F1827">
        <v>6</v>
      </c>
      <c r="G1827" t="s">
        <v>181</v>
      </c>
      <c r="H1827">
        <v>628</v>
      </c>
      <c r="I1827" t="s">
        <v>487</v>
      </c>
      <c r="J1827" t="s">
        <v>488</v>
      </c>
      <c r="K1827" t="s">
        <v>489</v>
      </c>
      <c r="L1827">
        <v>700</v>
      </c>
      <c r="M1827" t="s">
        <v>182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25">
      <c r="A1828">
        <v>49</v>
      </c>
      <c r="B1828" t="s">
        <v>467</v>
      </c>
      <c r="C1828">
        <v>2020</v>
      </c>
      <c r="D1828">
        <v>3</v>
      </c>
      <c r="E1828" t="s">
        <v>196</v>
      </c>
      <c r="F1828">
        <v>6</v>
      </c>
      <c r="G1828" t="s">
        <v>181</v>
      </c>
      <c r="H1828">
        <v>619</v>
      </c>
      <c r="I1828" t="s">
        <v>521</v>
      </c>
      <c r="J1828" t="s">
        <v>201</v>
      </c>
      <c r="K1828" t="s">
        <v>189</v>
      </c>
      <c r="L1828">
        <v>4562</v>
      </c>
      <c r="M1828" t="s">
        <v>188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25">
      <c r="A1829">
        <v>49</v>
      </c>
      <c r="B1829" t="s">
        <v>467</v>
      </c>
      <c r="C1829">
        <v>2020</v>
      </c>
      <c r="D1829">
        <v>3</v>
      </c>
      <c r="E1829" t="s">
        <v>196</v>
      </c>
      <c r="F1829">
        <v>3</v>
      </c>
      <c r="G1829" t="s">
        <v>179</v>
      </c>
      <c r="H1829">
        <v>711</v>
      </c>
      <c r="I1829" t="s">
        <v>499</v>
      </c>
      <c r="J1829" t="s">
        <v>485</v>
      </c>
      <c r="K1829" t="s">
        <v>486</v>
      </c>
      <c r="L1829">
        <v>4532</v>
      </c>
      <c r="M1829" t="s">
        <v>186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25">
      <c r="A1830">
        <v>49</v>
      </c>
      <c r="B1830" t="s">
        <v>467</v>
      </c>
      <c r="C1830">
        <v>2020</v>
      </c>
      <c r="D1830">
        <v>3</v>
      </c>
      <c r="E1830" t="s">
        <v>196</v>
      </c>
      <c r="F1830">
        <v>1</v>
      </c>
      <c r="G1830" t="s">
        <v>176</v>
      </c>
      <c r="H1830">
        <v>903</v>
      </c>
      <c r="I1830" t="s">
        <v>500</v>
      </c>
      <c r="J1830" t="s">
        <v>497</v>
      </c>
      <c r="K1830" t="s">
        <v>498</v>
      </c>
      <c r="L1830">
        <v>4512</v>
      </c>
      <c r="M1830" t="s">
        <v>177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25">
      <c r="A1831">
        <v>49</v>
      </c>
      <c r="B1831" t="s">
        <v>467</v>
      </c>
      <c r="C1831">
        <v>2020</v>
      </c>
      <c r="D1831">
        <v>3</v>
      </c>
      <c r="E1831" t="s">
        <v>196</v>
      </c>
      <c r="F1831">
        <v>10</v>
      </c>
      <c r="G1831" t="s">
        <v>193</v>
      </c>
      <c r="H1831">
        <v>903</v>
      </c>
      <c r="I1831" t="s">
        <v>500</v>
      </c>
      <c r="J1831" t="s">
        <v>497</v>
      </c>
      <c r="K1831" t="s">
        <v>498</v>
      </c>
      <c r="L1831">
        <v>4513</v>
      </c>
      <c r="M1831" t="s">
        <v>194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25">
      <c r="A1832">
        <v>49</v>
      </c>
      <c r="B1832" t="s">
        <v>467</v>
      </c>
      <c r="C1832">
        <v>2020</v>
      </c>
      <c r="D1832">
        <v>3</v>
      </c>
      <c r="E1832" t="s">
        <v>196</v>
      </c>
      <c r="F1832">
        <v>1</v>
      </c>
      <c r="G1832" t="s">
        <v>176</v>
      </c>
      <c r="H1832">
        <v>905</v>
      </c>
      <c r="I1832" t="s">
        <v>501</v>
      </c>
      <c r="J1832" t="s">
        <v>469</v>
      </c>
      <c r="K1832" t="s">
        <v>470</v>
      </c>
      <c r="L1832">
        <v>4512</v>
      </c>
      <c r="M1832" t="s">
        <v>177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25">
      <c r="A1833">
        <v>49</v>
      </c>
      <c r="B1833" t="s">
        <v>467</v>
      </c>
      <c r="C1833">
        <v>2020</v>
      </c>
      <c r="D1833">
        <v>3</v>
      </c>
      <c r="E1833" t="s">
        <v>196</v>
      </c>
      <c r="F1833">
        <v>6</v>
      </c>
      <c r="G1833" t="s">
        <v>181</v>
      </c>
      <c r="H1833">
        <v>34</v>
      </c>
      <c r="I1833" t="s">
        <v>510</v>
      </c>
      <c r="J1833" t="s">
        <v>505</v>
      </c>
      <c r="K1833" t="s">
        <v>506</v>
      </c>
      <c r="L1833">
        <v>700</v>
      </c>
      <c r="M1833" t="s">
        <v>182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25">
      <c r="A1834">
        <v>49</v>
      </c>
      <c r="B1834" t="s">
        <v>467</v>
      </c>
      <c r="C1834">
        <v>2020</v>
      </c>
      <c r="D1834">
        <v>3</v>
      </c>
      <c r="E1834" t="s">
        <v>196</v>
      </c>
      <c r="F1834">
        <v>5</v>
      </c>
      <c r="G1834" t="s">
        <v>184</v>
      </c>
      <c r="H1834">
        <v>710</v>
      </c>
      <c r="I1834" t="s">
        <v>495</v>
      </c>
      <c r="J1834" t="s">
        <v>485</v>
      </c>
      <c r="K1834" t="s">
        <v>486</v>
      </c>
      <c r="L1834">
        <v>4552</v>
      </c>
      <c r="M1834" t="s">
        <v>200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25">
      <c r="A1835">
        <v>49</v>
      </c>
      <c r="B1835" t="s">
        <v>467</v>
      </c>
      <c r="C1835">
        <v>2020</v>
      </c>
      <c r="D1835">
        <v>3</v>
      </c>
      <c r="E1835" t="s">
        <v>196</v>
      </c>
      <c r="F1835">
        <v>3</v>
      </c>
      <c r="G1835" t="s">
        <v>179</v>
      </c>
      <c r="H1835">
        <v>55</v>
      </c>
      <c r="I1835" t="s">
        <v>474</v>
      </c>
      <c r="J1835" t="s">
        <v>472</v>
      </c>
      <c r="K1835" t="s">
        <v>473</v>
      </c>
      <c r="L1835">
        <v>300</v>
      </c>
      <c r="M1835" t="s">
        <v>180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25">
      <c r="A1836">
        <v>49</v>
      </c>
      <c r="B1836" t="s">
        <v>467</v>
      </c>
      <c r="C1836">
        <v>2020</v>
      </c>
      <c r="D1836">
        <v>3</v>
      </c>
      <c r="E1836" t="s">
        <v>196</v>
      </c>
      <c r="F1836">
        <v>5</v>
      </c>
      <c r="G1836" t="s">
        <v>184</v>
      </c>
      <c r="H1836">
        <v>53</v>
      </c>
      <c r="I1836" t="s">
        <v>482</v>
      </c>
      <c r="J1836" t="s">
        <v>480</v>
      </c>
      <c r="K1836" t="s">
        <v>481</v>
      </c>
      <c r="L1836">
        <v>460</v>
      </c>
      <c r="M1836" t="s">
        <v>185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25">
      <c r="A1837">
        <v>49</v>
      </c>
      <c r="B1837" t="s">
        <v>467</v>
      </c>
      <c r="C1837">
        <v>2020</v>
      </c>
      <c r="D1837">
        <v>3</v>
      </c>
      <c r="E1837" t="s">
        <v>196</v>
      </c>
      <c r="F1837">
        <v>3</v>
      </c>
      <c r="G1837" t="s">
        <v>179</v>
      </c>
      <c r="H1837">
        <v>954</v>
      </c>
      <c r="I1837" t="s">
        <v>483</v>
      </c>
      <c r="J1837" t="s">
        <v>480</v>
      </c>
      <c r="K1837" t="s">
        <v>481</v>
      </c>
      <c r="L1837">
        <v>4532</v>
      </c>
      <c r="M1837" t="s">
        <v>186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25">
      <c r="A1838">
        <v>49</v>
      </c>
      <c r="B1838" t="s">
        <v>467</v>
      </c>
      <c r="C1838">
        <v>2020</v>
      </c>
      <c r="D1838">
        <v>3</v>
      </c>
      <c r="E1838" t="s">
        <v>196</v>
      </c>
      <c r="F1838">
        <v>5</v>
      </c>
      <c r="G1838" t="s">
        <v>184</v>
      </c>
      <c r="H1838">
        <v>954</v>
      </c>
      <c r="I1838" t="s">
        <v>483</v>
      </c>
      <c r="J1838" t="s">
        <v>480</v>
      </c>
      <c r="K1838" t="s">
        <v>481</v>
      </c>
      <c r="L1838">
        <v>4552</v>
      </c>
      <c r="M1838" t="s">
        <v>200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25">
      <c r="A1839">
        <v>49</v>
      </c>
      <c r="B1839" t="s">
        <v>467</v>
      </c>
      <c r="C1839">
        <v>2020</v>
      </c>
      <c r="D1839">
        <v>3</v>
      </c>
      <c r="E1839" t="s">
        <v>196</v>
      </c>
      <c r="F1839">
        <v>5</v>
      </c>
      <c r="G1839" t="s">
        <v>184</v>
      </c>
      <c r="H1839">
        <v>711</v>
      </c>
      <c r="I1839" t="s">
        <v>499</v>
      </c>
      <c r="J1839" t="s">
        <v>485</v>
      </c>
      <c r="K1839" t="s">
        <v>486</v>
      </c>
      <c r="L1839">
        <v>4552</v>
      </c>
      <c r="M1839" t="s">
        <v>200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25">
      <c r="A1840">
        <v>49</v>
      </c>
      <c r="B1840" t="s">
        <v>467</v>
      </c>
      <c r="C1840">
        <v>2020</v>
      </c>
      <c r="D1840">
        <v>3</v>
      </c>
      <c r="E1840" t="s">
        <v>196</v>
      </c>
      <c r="F1840">
        <v>5</v>
      </c>
      <c r="G1840" t="s">
        <v>184</v>
      </c>
      <c r="H1840">
        <v>122</v>
      </c>
      <c r="I1840" t="s">
        <v>507</v>
      </c>
      <c r="J1840" t="s">
        <v>508</v>
      </c>
      <c r="K1840" t="s">
        <v>509</v>
      </c>
      <c r="L1840">
        <v>460</v>
      </c>
      <c r="M1840" t="s">
        <v>185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25">
      <c r="A1841">
        <v>49</v>
      </c>
      <c r="B1841" t="s">
        <v>467</v>
      </c>
      <c r="C1841">
        <v>2020</v>
      </c>
      <c r="D1841">
        <v>3</v>
      </c>
      <c r="E1841" t="s">
        <v>196</v>
      </c>
      <c r="F1841">
        <v>3</v>
      </c>
      <c r="G1841" t="s">
        <v>179</v>
      </c>
      <c r="H1841">
        <v>1</v>
      </c>
      <c r="I1841" t="s">
        <v>496</v>
      </c>
      <c r="J1841" t="s">
        <v>497</v>
      </c>
      <c r="K1841" t="s">
        <v>498</v>
      </c>
      <c r="L1841">
        <v>300</v>
      </c>
      <c r="M1841" t="s">
        <v>180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25">
      <c r="A1842">
        <v>49</v>
      </c>
      <c r="B1842" t="s">
        <v>467</v>
      </c>
      <c r="C1842">
        <v>2020</v>
      </c>
      <c r="D1842">
        <v>3</v>
      </c>
      <c r="E1842" t="s">
        <v>196</v>
      </c>
      <c r="F1842">
        <v>5</v>
      </c>
      <c r="G1842" t="s">
        <v>184</v>
      </c>
      <c r="H1842">
        <v>13</v>
      </c>
      <c r="I1842" t="s">
        <v>479</v>
      </c>
      <c r="J1842" t="s">
        <v>480</v>
      </c>
      <c r="K1842" t="s">
        <v>481</v>
      </c>
      <c r="L1842">
        <v>460</v>
      </c>
      <c r="M1842" t="s">
        <v>185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25">
      <c r="A1843">
        <v>49</v>
      </c>
      <c r="B1843" t="s">
        <v>467</v>
      </c>
      <c r="C1843">
        <v>2020</v>
      </c>
      <c r="D1843">
        <v>3</v>
      </c>
      <c r="E1843" t="s">
        <v>196</v>
      </c>
      <c r="F1843">
        <v>3</v>
      </c>
      <c r="G1843" t="s">
        <v>179</v>
      </c>
      <c r="H1843">
        <v>617</v>
      </c>
      <c r="I1843" t="s">
        <v>517</v>
      </c>
      <c r="J1843" t="s">
        <v>477</v>
      </c>
      <c r="K1843" t="s">
        <v>478</v>
      </c>
      <c r="L1843">
        <v>4532</v>
      </c>
      <c r="M1843" t="s">
        <v>186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25">
      <c r="A1844">
        <v>49</v>
      </c>
      <c r="B1844" t="s">
        <v>467</v>
      </c>
      <c r="C1844">
        <v>2020</v>
      </c>
      <c r="D1844">
        <v>3</v>
      </c>
      <c r="E1844" t="s">
        <v>196</v>
      </c>
      <c r="F1844">
        <v>6</v>
      </c>
      <c r="G1844" t="s">
        <v>181</v>
      </c>
      <c r="H1844">
        <v>617</v>
      </c>
      <c r="I1844" t="s">
        <v>517</v>
      </c>
      <c r="J1844" t="s">
        <v>477</v>
      </c>
      <c r="K1844" t="s">
        <v>478</v>
      </c>
      <c r="L1844">
        <v>4562</v>
      </c>
      <c r="M1844" t="s">
        <v>188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25">
      <c r="A1845">
        <v>49</v>
      </c>
      <c r="B1845" t="s">
        <v>467</v>
      </c>
      <c r="C1845">
        <v>2020</v>
      </c>
      <c r="D1845">
        <v>3</v>
      </c>
      <c r="E1845" t="s">
        <v>196</v>
      </c>
      <c r="F1845">
        <v>3</v>
      </c>
      <c r="G1845" t="s">
        <v>179</v>
      </c>
      <c r="H1845">
        <v>629</v>
      </c>
      <c r="I1845" t="s">
        <v>516</v>
      </c>
      <c r="J1845" t="s">
        <v>477</v>
      </c>
      <c r="K1845" t="s">
        <v>478</v>
      </c>
      <c r="L1845">
        <v>300</v>
      </c>
      <c r="M1845" t="s">
        <v>180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25">
      <c r="A1846">
        <v>49</v>
      </c>
      <c r="B1846" t="s">
        <v>467</v>
      </c>
      <c r="C1846">
        <v>2020</v>
      </c>
      <c r="D1846">
        <v>3</v>
      </c>
      <c r="E1846" t="s">
        <v>196</v>
      </c>
      <c r="F1846">
        <v>5</v>
      </c>
      <c r="G1846" t="s">
        <v>184</v>
      </c>
      <c r="H1846">
        <v>943</v>
      </c>
      <c r="I1846" t="s">
        <v>511</v>
      </c>
      <c r="J1846" t="s">
        <v>512</v>
      </c>
      <c r="K1846" t="s">
        <v>513</v>
      </c>
      <c r="L1846">
        <v>4552</v>
      </c>
      <c r="M1846" t="s">
        <v>200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25">
      <c r="A1847">
        <v>49</v>
      </c>
      <c r="B1847" t="s">
        <v>467</v>
      </c>
      <c r="C1847">
        <v>2020</v>
      </c>
      <c r="D1847">
        <v>3</v>
      </c>
      <c r="E1847" t="s">
        <v>196</v>
      </c>
      <c r="F1847">
        <v>5</v>
      </c>
      <c r="G1847" t="s">
        <v>184</v>
      </c>
      <c r="H1847">
        <v>944</v>
      </c>
      <c r="I1847" t="s">
        <v>518</v>
      </c>
      <c r="J1847" t="s">
        <v>519</v>
      </c>
      <c r="K1847" t="s">
        <v>520</v>
      </c>
      <c r="L1847">
        <v>4552</v>
      </c>
      <c r="M1847" t="s">
        <v>200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25">
      <c r="A1848">
        <v>49</v>
      </c>
      <c r="B1848" t="s">
        <v>467</v>
      </c>
      <c r="C1848">
        <v>2020</v>
      </c>
      <c r="D1848">
        <v>3</v>
      </c>
      <c r="E1848" t="s">
        <v>196</v>
      </c>
      <c r="F1848">
        <v>10</v>
      </c>
      <c r="G1848" t="s">
        <v>193</v>
      </c>
      <c r="H1848">
        <v>5</v>
      </c>
      <c r="I1848" t="s">
        <v>583</v>
      </c>
      <c r="J1848" t="s">
        <v>472</v>
      </c>
      <c r="K1848" t="s">
        <v>473</v>
      </c>
      <c r="L1848">
        <v>207</v>
      </c>
      <c r="M1848" t="s">
        <v>195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25">
      <c r="A1849">
        <v>49</v>
      </c>
      <c r="B1849" t="s">
        <v>467</v>
      </c>
      <c r="C1849">
        <v>2020</v>
      </c>
      <c r="D1849">
        <v>3</v>
      </c>
      <c r="E1849" t="s">
        <v>196</v>
      </c>
      <c r="F1849">
        <v>10</v>
      </c>
      <c r="G1849" t="s">
        <v>193</v>
      </c>
      <c r="H1849">
        <v>905</v>
      </c>
      <c r="I1849" t="s">
        <v>501</v>
      </c>
      <c r="J1849" t="s">
        <v>469</v>
      </c>
      <c r="K1849" t="s">
        <v>470</v>
      </c>
      <c r="L1849">
        <v>4513</v>
      </c>
      <c r="M1849" t="s">
        <v>194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25">
      <c r="A1850">
        <v>49</v>
      </c>
      <c r="B1850" t="s">
        <v>467</v>
      </c>
      <c r="C1850">
        <v>2020</v>
      </c>
      <c r="D1850">
        <v>3</v>
      </c>
      <c r="E1850" t="s">
        <v>196</v>
      </c>
      <c r="F1850">
        <v>10</v>
      </c>
      <c r="G1850" t="s">
        <v>193</v>
      </c>
      <c r="H1850">
        <v>1</v>
      </c>
      <c r="I1850" t="s">
        <v>496</v>
      </c>
      <c r="J1850" t="s">
        <v>497</v>
      </c>
      <c r="K1850" t="s">
        <v>498</v>
      </c>
      <c r="L1850">
        <v>207</v>
      </c>
      <c r="M1850" t="s">
        <v>195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25">
      <c r="A1851">
        <v>49</v>
      </c>
      <c r="B1851" t="s">
        <v>467</v>
      </c>
      <c r="C1851">
        <v>2020</v>
      </c>
      <c r="D1851">
        <v>3</v>
      </c>
      <c r="E1851" t="s">
        <v>196</v>
      </c>
      <c r="F1851">
        <v>5</v>
      </c>
      <c r="G1851" t="s">
        <v>184</v>
      </c>
      <c r="H1851">
        <v>5</v>
      </c>
      <c r="I1851" t="s">
        <v>471</v>
      </c>
      <c r="J1851" t="s">
        <v>472</v>
      </c>
      <c r="K1851" t="s">
        <v>473</v>
      </c>
      <c r="L1851">
        <v>460</v>
      </c>
      <c r="M1851" t="s">
        <v>185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25">
      <c r="A1852">
        <v>49</v>
      </c>
      <c r="B1852" t="s">
        <v>467</v>
      </c>
      <c r="C1852">
        <v>2020</v>
      </c>
      <c r="D1852">
        <v>3</v>
      </c>
      <c r="E1852" t="s">
        <v>196</v>
      </c>
      <c r="F1852">
        <v>1</v>
      </c>
      <c r="G1852" t="s">
        <v>176</v>
      </c>
      <c r="H1852">
        <v>13</v>
      </c>
      <c r="I1852" t="s">
        <v>479</v>
      </c>
      <c r="J1852" t="s">
        <v>480</v>
      </c>
      <c r="K1852" t="s">
        <v>481</v>
      </c>
      <c r="L1852">
        <v>200</v>
      </c>
      <c r="M1852" t="s">
        <v>187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25">
      <c r="A1853">
        <v>49</v>
      </c>
      <c r="B1853" t="s">
        <v>467</v>
      </c>
      <c r="C1853">
        <v>2020</v>
      </c>
      <c r="D1853">
        <v>3</v>
      </c>
      <c r="E1853" t="s">
        <v>196</v>
      </c>
      <c r="F1853">
        <v>1</v>
      </c>
      <c r="G1853" t="s">
        <v>176</v>
      </c>
      <c r="H1853">
        <v>950</v>
      </c>
      <c r="I1853" t="s">
        <v>475</v>
      </c>
      <c r="J1853" t="s">
        <v>472</v>
      </c>
      <c r="K1853" t="s">
        <v>473</v>
      </c>
      <c r="L1853">
        <v>4512</v>
      </c>
      <c r="M1853" t="s">
        <v>177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25">
      <c r="A1854">
        <v>49</v>
      </c>
      <c r="B1854" t="s">
        <v>467</v>
      </c>
      <c r="C1854">
        <v>2020</v>
      </c>
      <c r="D1854">
        <v>3</v>
      </c>
      <c r="E1854" t="s">
        <v>196</v>
      </c>
      <c r="F1854">
        <v>1</v>
      </c>
      <c r="G1854" t="s">
        <v>176</v>
      </c>
      <c r="H1854">
        <v>6</v>
      </c>
      <c r="I1854" t="s">
        <v>468</v>
      </c>
      <c r="J1854" t="s">
        <v>469</v>
      </c>
      <c r="K1854" t="s">
        <v>470</v>
      </c>
      <c r="L1854">
        <v>200</v>
      </c>
      <c r="M1854" t="s">
        <v>187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25">
      <c r="A1855">
        <v>49</v>
      </c>
      <c r="B1855" t="s">
        <v>467</v>
      </c>
      <c r="C1855">
        <v>2020</v>
      </c>
      <c r="D1855">
        <v>3</v>
      </c>
      <c r="E1855" t="s">
        <v>196</v>
      </c>
      <c r="F1855">
        <v>1</v>
      </c>
      <c r="G1855" t="s">
        <v>176</v>
      </c>
      <c r="H1855">
        <v>5</v>
      </c>
      <c r="I1855" t="s">
        <v>471</v>
      </c>
      <c r="J1855" t="s">
        <v>472</v>
      </c>
      <c r="K1855" t="s">
        <v>473</v>
      </c>
      <c r="L1855">
        <v>200</v>
      </c>
      <c r="M1855" t="s">
        <v>187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25">
      <c r="A1856">
        <v>49</v>
      </c>
      <c r="B1856" t="s">
        <v>467</v>
      </c>
      <c r="C1856">
        <v>2020</v>
      </c>
      <c r="D1856">
        <v>3</v>
      </c>
      <c r="E1856" t="s">
        <v>196</v>
      </c>
      <c r="F1856">
        <v>3</v>
      </c>
      <c r="G1856" t="s">
        <v>179</v>
      </c>
      <c r="H1856">
        <v>924</v>
      </c>
      <c r="I1856" t="s">
        <v>490</v>
      </c>
      <c r="J1856" t="s">
        <v>491</v>
      </c>
      <c r="K1856" t="s">
        <v>492</v>
      </c>
      <c r="L1856">
        <v>4532</v>
      </c>
      <c r="M1856" t="s">
        <v>186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25">
      <c r="A1857">
        <v>49</v>
      </c>
      <c r="B1857" t="s">
        <v>467</v>
      </c>
      <c r="C1857">
        <v>2020</v>
      </c>
      <c r="D1857">
        <v>3</v>
      </c>
      <c r="E1857" t="s">
        <v>196</v>
      </c>
      <c r="F1857">
        <v>3</v>
      </c>
      <c r="G1857" t="s">
        <v>179</v>
      </c>
      <c r="H1857">
        <v>13</v>
      </c>
      <c r="I1857" t="s">
        <v>479</v>
      </c>
      <c r="J1857" t="s">
        <v>480</v>
      </c>
      <c r="K1857" t="s">
        <v>481</v>
      </c>
      <c r="L1857">
        <v>300</v>
      </c>
      <c r="M1857" t="s">
        <v>180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25">
      <c r="A1858">
        <v>49</v>
      </c>
      <c r="B1858" t="s">
        <v>467</v>
      </c>
      <c r="C1858">
        <v>2020</v>
      </c>
      <c r="D1858">
        <v>3</v>
      </c>
      <c r="E1858" t="s">
        <v>196</v>
      </c>
      <c r="F1858">
        <v>10</v>
      </c>
      <c r="G1858" t="s">
        <v>193</v>
      </c>
      <c r="H1858">
        <v>628</v>
      </c>
      <c r="I1858" t="s">
        <v>487</v>
      </c>
      <c r="J1858" t="s">
        <v>488</v>
      </c>
      <c r="K1858" t="s">
        <v>489</v>
      </c>
      <c r="L1858">
        <v>207</v>
      </c>
      <c r="M1858" t="s">
        <v>195</v>
      </c>
      <c r="N1858">
        <v>7</v>
      </c>
      <c r="O1858">
        <v>181.39</v>
      </c>
      <c r="P1858">
        <v>607</v>
      </c>
      <c r="Q1858" t="str">
        <f t="shared" ref="Q1858:Q1882" si="29">VLOOKUP(J1858,S:T,2,FALSE)</f>
        <v>E6 - OTHER</v>
      </c>
    </row>
    <row r="1859" spans="1:17" x14ac:dyDescent="0.25">
      <c r="A1859">
        <v>49</v>
      </c>
      <c r="B1859" t="s">
        <v>467</v>
      </c>
      <c r="C1859">
        <v>2020</v>
      </c>
      <c r="D1859">
        <v>3</v>
      </c>
      <c r="E1859" t="s">
        <v>196</v>
      </c>
      <c r="F1859">
        <v>3</v>
      </c>
      <c r="G1859" t="s">
        <v>179</v>
      </c>
      <c r="H1859">
        <v>605</v>
      </c>
      <c r="I1859" t="s">
        <v>514</v>
      </c>
      <c r="J1859" t="s">
        <v>488</v>
      </c>
      <c r="K1859" t="s">
        <v>489</v>
      </c>
      <c r="L1859">
        <v>300</v>
      </c>
      <c r="M1859" t="s">
        <v>180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25">
      <c r="A1860">
        <v>49</v>
      </c>
      <c r="B1860" t="s">
        <v>467</v>
      </c>
      <c r="C1860">
        <v>2020</v>
      </c>
      <c r="D1860">
        <v>3</v>
      </c>
      <c r="E1860" t="s">
        <v>196</v>
      </c>
      <c r="F1860">
        <v>3</v>
      </c>
      <c r="G1860" t="s">
        <v>179</v>
      </c>
      <c r="H1860">
        <v>34</v>
      </c>
      <c r="I1860" t="s">
        <v>510</v>
      </c>
      <c r="J1860" t="s">
        <v>505</v>
      </c>
      <c r="K1860" t="s">
        <v>506</v>
      </c>
      <c r="L1860">
        <v>300</v>
      </c>
      <c r="M1860" t="s">
        <v>180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25">
      <c r="A1861">
        <v>49</v>
      </c>
      <c r="B1861" t="s">
        <v>467</v>
      </c>
      <c r="C1861">
        <v>2020</v>
      </c>
      <c r="D1861">
        <v>3</v>
      </c>
      <c r="E1861" t="s">
        <v>196</v>
      </c>
      <c r="F1861">
        <v>3</v>
      </c>
      <c r="G1861" t="s">
        <v>179</v>
      </c>
      <c r="H1861">
        <v>951</v>
      </c>
      <c r="I1861" t="s">
        <v>504</v>
      </c>
      <c r="J1861" t="s">
        <v>505</v>
      </c>
      <c r="K1861" t="s">
        <v>506</v>
      </c>
      <c r="L1861">
        <v>4532</v>
      </c>
      <c r="M1861" t="s">
        <v>186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25">
      <c r="A1862">
        <v>49</v>
      </c>
      <c r="B1862" t="s">
        <v>467</v>
      </c>
      <c r="C1862">
        <v>2020</v>
      </c>
      <c r="D1862">
        <v>3</v>
      </c>
      <c r="E1862" t="s">
        <v>196</v>
      </c>
      <c r="F1862">
        <v>5</v>
      </c>
      <c r="G1862" t="s">
        <v>184</v>
      </c>
      <c r="H1862">
        <v>628</v>
      </c>
      <c r="I1862" t="s">
        <v>487</v>
      </c>
      <c r="J1862" t="s">
        <v>488</v>
      </c>
      <c r="K1862" t="s">
        <v>489</v>
      </c>
      <c r="L1862">
        <v>460</v>
      </c>
      <c r="M1862" t="s">
        <v>185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25">
      <c r="A1863">
        <v>49</v>
      </c>
      <c r="B1863" t="s">
        <v>467</v>
      </c>
      <c r="C1863">
        <v>2020</v>
      </c>
      <c r="D1863">
        <v>3</v>
      </c>
      <c r="E1863" t="s">
        <v>196</v>
      </c>
      <c r="F1863">
        <v>1</v>
      </c>
      <c r="G1863" t="s">
        <v>176</v>
      </c>
      <c r="H1863">
        <v>616</v>
      </c>
      <c r="I1863" t="s">
        <v>493</v>
      </c>
      <c r="J1863" t="s">
        <v>488</v>
      </c>
      <c r="K1863" t="s">
        <v>489</v>
      </c>
      <c r="L1863">
        <v>4512</v>
      </c>
      <c r="M1863" t="s">
        <v>177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25">
      <c r="A1864">
        <v>49</v>
      </c>
      <c r="B1864" t="s">
        <v>467</v>
      </c>
      <c r="C1864">
        <v>2020</v>
      </c>
      <c r="D1864">
        <v>3</v>
      </c>
      <c r="E1864" t="s">
        <v>196</v>
      </c>
      <c r="F1864">
        <v>6</v>
      </c>
      <c r="G1864" t="s">
        <v>181</v>
      </c>
      <c r="H1864">
        <v>627</v>
      </c>
      <c r="I1864" t="s">
        <v>515</v>
      </c>
      <c r="J1864" t="s">
        <v>126</v>
      </c>
      <c r="K1864" t="s">
        <v>189</v>
      </c>
      <c r="L1864">
        <v>700</v>
      </c>
      <c r="M1864" t="s">
        <v>182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25">
      <c r="A1865">
        <v>49</v>
      </c>
      <c r="B1865" t="s">
        <v>467</v>
      </c>
      <c r="C1865">
        <v>2020</v>
      </c>
      <c r="D1865">
        <v>3</v>
      </c>
      <c r="E1865" t="s">
        <v>196</v>
      </c>
      <c r="F1865">
        <v>3</v>
      </c>
      <c r="G1865" t="s">
        <v>179</v>
      </c>
      <c r="H1865">
        <v>631</v>
      </c>
      <c r="I1865" t="s">
        <v>522</v>
      </c>
      <c r="J1865" t="s">
        <v>201</v>
      </c>
      <c r="K1865" t="s">
        <v>189</v>
      </c>
      <c r="L1865">
        <v>300</v>
      </c>
      <c r="M1865" t="s">
        <v>180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25">
      <c r="A1866">
        <v>49</v>
      </c>
      <c r="B1866" t="s">
        <v>467</v>
      </c>
      <c r="C1866">
        <v>2020</v>
      </c>
      <c r="D1866">
        <v>3</v>
      </c>
      <c r="E1866" t="s">
        <v>196</v>
      </c>
      <c r="F1866">
        <v>6</v>
      </c>
      <c r="G1866" t="s">
        <v>181</v>
      </c>
      <c r="H1866">
        <v>630</v>
      </c>
      <c r="I1866" t="s">
        <v>502</v>
      </c>
      <c r="J1866" t="s">
        <v>201</v>
      </c>
      <c r="K1866" t="s">
        <v>189</v>
      </c>
      <c r="L1866">
        <v>700</v>
      </c>
      <c r="M1866" t="s">
        <v>182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25">
      <c r="A1867">
        <v>49</v>
      </c>
      <c r="B1867" t="s">
        <v>467</v>
      </c>
      <c r="C1867">
        <v>2020</v>
      </c>
      <c r="D1867">
        <v>3</v>
      </c>
      <c r="E1867" t="s">
        <v>196</v>
      </c>
      <c r="F1867">
        <v>5</v>
      </c>
      <c r="G1867" t="s">
        <v>184</v>
      </c>
      <c r="H1867">
        <v>1</v>
      </c>
      <c r="I1867" t="s">
        <v>496</v>
      </c>
      <c r="J1867" t="s">
        <v>497</v>
      </c>
      <c r="K1867" t="s">
        <v>498</v>
      </c>
      <c r="L1867">
        <v>460</v>
      </c>
      <c r="M1867" t="s">
        <v>185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25">
      <c r="A1868">
        <v>49</v>
      </c>
      <c r="B1868" t="s">
        <v>467</v>
      </c>
      <c r="C1868">
        <v>2020</v>
      </c>
      <c r="D1868">
        <v>3</v>
      </c>
      <c r="E1868" t="s">
        <v>196</v>
      </c>
      <c r="F1868">
        <v>1</v>
      </c>
      <c r="G1868" t="s">
        <v>176</v>
      </c>
      <c r="H1868">
        <v>1</v>
      </c>
      <c r="I1868" t="s">
        <v>496</v>
      </c>
      <c r="J1868" t="s">
        <v>497</v>
      </c>
      <c r="K1868" t="s">
        <v>498</v>
      </c>
      <c r="L1868">
        <v>200</v>
      </c>
      <c r="M1868" t="s">
        <v>187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25">
      <c r="A1869">
        <v>49</v>
      </c>
      <c r="B1869" t="s">
        <v>467</v>
      </c>
      <c r="C1869">
        <v>2020</v>
      </c>
      <c r="D1869">
        <v>3</v>
      </c>
      <c r="E1869" t="s">
        <v>196</v>
      </c>
      <c r="F1869">
        <v>3</v>
      </c>
      <c r="G1869" t="s">
        <v>179</v>
      </c>
      <c r="H1869">
        <v>700</v>
      </c>
      <c r="I1869" t="s">
        <v>494</v>
      </c>
      <c r="J1869" t="s">
        <v>485</v>
      </c>
      <c r="K1869" t="s">
        <v>486</v>
      </c>
      <c r="L1869">
        <v>300</v>
      </c>
      <c r="M1869" t="s">
        <v>180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25">
      <c r="A1870">
        <v>49</v>
      </c>
      <c r="B1870" t="s">
        <v>467</v>
      </c>
      <c r="C1870">
        <v>2020</v>
      </c>
      <c r="D1870">
        <v>3</v>
      </c>
      <c r="E1870" t="s">
        <v>196</v>
      </c>
      <c r="F1870">
        <v>1</v>
      </c>
      <c r="G1870" t="s">
        <v>176</v>
      </c>
      <c r="H1870">
        <v>628</v>
      </c>
      <c r="I1870" t="s">
        <v>487</v>
      </c>
      <c r="J1870" t="s">
        <v>488</v>
      </c>
      <c r="K1870" t="s">
        <v>489</v>
      </c>
      <c r="L1870">
        <v>200</v>
      </c>
      <c r="M1870" t="s">
        <v>187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25">
      <c r="A1871">
        <v>49</v>
      </c>
      <c r="B1871" t="s">
        <v>467</v>
      </c>
      <c r="C1871">
        <v>2020</v>
      </c>
      <c r="D1871">
        <v>3</v>
      </c>
      <c r="E1871" t="s">
        <v>196</v>
      </c>
      <c r="F1871">
        <v>1</v>
      </c>
      <c r="G1871" t="s">
        <v>176</v>
      </c>
      <c r="H1871">
        <v>34</v>
      </c>
      <c r="I1871" t="s">
        <v>510</v>
      </c>
      <c r="J1871" t="s">
        <v>505</v>
      </c>
      <c r="K1871" t="s">
        <v>506</v>
      </c>
      <c r="L1871">
        <v>200</v>
      </c>
      <c r="M1871" t="s">
        <v>187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25">
      <c r="A1872">
        <v>49</v>
      </c>
      <c r="B1872" t="s">
        <v>467</v>
      </c>
      <c r="C1872">
        <v>2020</v>
      </c>
      <c r="D1872">
        <v>3</v>
      </c>
      <c r="E1872" t="s">
        <v>196</v>
      </c>
      <c r="F1872">
        <v>3</v>
      </c>
      <c r="G1872" t="s">
        <v>179</v>
      </c>
      <c r="H1872">
        <v>54</v>
      </c>
      <c r="I1872" t="s">
        <v>523</v>
      </c>
      <c r="J1872" t="s">
        <v>505</v>
      </c>
      <c r="K1872" t="s">
        <v>506</v>
      </c>
      <c r="L1872">
        <v>300</v>
      </c>
      <c r="M1872" t="s">
        <v>180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25">
      <c r="A1873">
        <v>49</v>
      </c>
      <c r="B1873" t="s">
        <v>467</v>
      </c>
      <c r="C1873">
        <v>2020</v>
      </c>
      <c r="D1873">
        <v>3</v>
      </c>
      <c r="E1873" t="s">
        <v>196</v>
      </c>
      <c r="F1873">
        <v>6</v>
      </c>
      <c r="G1873" t="s">
        <v>181</v>
      </c>
      <c r="H1873">
        <v>951</v>
      </c>
      <c r="I1873" t="s">
        <v>504</v>
      </c>
      <c r="J1873" t="s">
        <v>505</v>
      </c>
      <c r="K1873" t="s">
        <v>506</v>
      </c>
      <c r="L1873">
        <v>4562</v>
      </c>
      <c r="M1873" t="s">
        <v>188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25">
      <c r="A1874">
        <v>49</v>
      </c>
      <c r="B1874" t="s">
        <v>467</v>
      </c>
      <c r="C1874">
        <v>2020</v>
      </c>
      <c r="D1874">
        <v>3</v>
      </c>
      <c r="E1874" t="s">
        <v>196</v>
      </c>
      <c r="F1874">
        <v>6</v>
      </c>
      <c r="G1874" t="s">
        <v>181</v>
      </c>
      <c r="H1874">
        <v>631</v>
      </c>
      <c r="I1874" t="s">
        <v>522</v>
      </c>
      <c r="J1874" t="s">
        <v>201</v>
      </c>
      <c r="K1874" t="s">
        <v>189</v>
      </c>
      <c r="L1874">
        <v>700</v>
      </c>
      <c r="M1874" t="s">
        <v>182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25">
      <c r="A1875">
        <v>49</v>
      </c>
      <c r="B1875" t="s">
        <v>467</v>
      </c>
      <c r="C1875">
        <v>2020</v>
      </c>
      <c r="D1875">
        <v>3</v>
      </c>
      <c r="E1875" t="s">
        <v>196</v>
      </c>
      <c r="F1875">
        <v>3</v>
      </c>
      <c r="G1875" t="s">
        <v>179</v>
      </c>
      <c r="H1875">
        <v>903</v>
      </c>
      <c r="I1875" t="s">
        <v>500</v>
      </c>
      <c r="J1875" t="s">
        <v>497</v>
      </c>
      <c r="K1875" t="s">
        <v>498</v>
      </c>
      <c r="L1875">
        <v>4532</v>
      </c>
      <c r="M1875" t="s">
        <v>186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25">
      <c r="A1876">
        <v>49</v>
      </c>
      <c r="B1876" t="s">
        <v>467</v>
      </c>
      <c r="C1876">
        <v>2020</v>
      </c>
      <c r="D1876">
        <v>3</v>
      </c>
      <c r="E1876" t="s">
        <v>196</v>
      </c>
      <c r="F1876">
        <v>1</v>
      </c>
      <c r="G1876" t="s">
        <v>176</v>
      </c>
      <c r="H1876">
        <v>55</v>
      </c>
      <c r="I1876" t="s">
        <v>474</v>
      </c>
      <c r="J1876" t="s">
        <v>472</v>
      </c>
      <c r="K1876" t="s">
        <v>473</v>
      </c>
      <c r="L1876">
        <v>200</v>
      </c>
      <c r="M1876" t="s">
        <v>187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25">
      <c r="A1877">
        <v>49</v>
      </c>
      <c r="B1877" t="s">
        <v>467</v>
      </c>
      <c r="C1877">
        <v>2020</v>
      </c>
      <c r="D1877">
        <v>3</v>
      </c>
      <c r="E1877" t="s">
        <v>196</v>
      </c>
      <c r="F1877">
        <v>3</v>
      </c>
      <c r="G1877" t="s">
        <v>179</v>
      </c>
      <c r="H1877">
        <v>6</v>
      </c>
      <c r="I1877" t="s">
        <v>468</v>
      </c>
      <c r="J1877" t="s">
        <v>469</v>
      </c>
      <c r="K1877" t="s">
        <v>470</v>
      </c>
      <c r="L1877">
        <v>300</v>
      </c>
      <c r="M1877" t="s">
        <v>180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25">
      <c r="A1878">
        <v>49</v>
      </c>
      <c r="B1878" t="s">
        <v>467</v>
      </c>
      <c r="C1878">
        <v>2020</v>
      </c>
      <c r="D1878">
        <v>3</v>
      </c>
      <c r="E1878" t="s">
        <v>196</v>
      </c>
      <c r="F1878">
        <v>5</v>
      </c>
      <c r="G1878" t="s">
        <v>184</v>
      </c>
      <c r="H1878">
        <v>6</v>
      </c>
      <c r="I1878" t="s">
        <v>468</v>
      </c>
      <c r="J1878" t="s">
        <v>469</v>
      </c>
      <c r="K1878" t="s">
        <v>470</v>
      </c>
      <c r="L1878">
        <v>460</v>
      </c>
      <c r="M1878" t="s">
        <v>185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25">
      <c r="A1879">
        <v>49</v>
      </c>
      <c r="B1879" t="s">
        <v>467</v>
      </c>
      <c r="C1879">
        <v>2020</v>
      </c>
      <c r="D1879">
        <v>3</v>
      </c>
      <c r="E1879" t="s">
        <v>196</v>
      </c>
      <c r="F1879">
        <v>3</v>
      </c>
      <c r="G1879" t="s">
        <v>179</v>
      </c>
      <c r="H1879">
        <v>122</v>
      </c>
      <c r="I1879" t="s">
        <v>507</v>
      </c>
      <c r="J1879" t="s">
        <v>508</v>
      </c>
      <c r="K1879" t="s">
        <v>509</v>
      </c>
      <c r="L1879">
        <v>300</v>
      </c>
      <c r="M1879" t="s">
        <v>180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25">
      <c r="A1880">
        <v>49</v>
      </c>
      <c r="B1880" t="s">
        <v>467</v>
      </c>
      <c r="C1880">
        <v>2020</v>
      </c>
      <c r="D1880">
        <v>3</v>
      </c>
      <c r="E1880" t="s">
        <v>196</v>
      </c>
      <c r="F1880">
        <v>3</v>
      </c>
      <c r="G1880" t="s">
        <v>179</v>
      </c>
      <c r="H1880">
        <v>53</v>
      </c>
      <c r="I1880" t="s">
        <v>482</v>
      </c>
      <c r="J1880" t="s">
        <v>480</v>
      </c>
      <c r="K1880" t="s">
        <v>481</v>
      </c>
      <c r="L1880">
        <v>300</v>
      </c>
      <c r="M1880" t="s">
        <v>180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25">
      <c r="A1881">
        <v>49</v>
      </c>
      <c r="B1881" t="s">
        <v>467</v>
      </c>
      <c r="C1881">
        <v>2020</v>
      </c>
      <c r="D1881">
        <v>3</v>
      </c>
      <c r="E1881" t="s">
        <v>196</v>
      </c>
      <c r="F1881">
        <v>5</v>
      </c>
      <c r="G1881" t="s">
        <v>184</v>
      </c>
      <c r="H1881">
        <v>705</v>
      </c>
      <c r="I1881" t="s">
        <v>484</v>
      </c>
      <c r="J1881" t="s">
        <v>485</v>
      </c>
      <c r="K1881" t="s">
        <v>486</v>
      </c>
      <c r="L1881">
        <v>460</v>
      </c>
      <c r="M1881" t="s">
        <v>185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25">
      <c r="A1882">
        <v>49</v>
      </c>
      <c r="B1882" t="s">
        <v>467</v>
      </c>
      <c r="C1882">
        <v>2020</v>
      </c>
      <c r="D1882">
        <v>3</v>
      </c>
      <c r="E1882" t="s">
        <v>196</v>
      </c>
      <c r="F1882">
        <v>3</v>
      </c>
      <c r="G1882" t="s">
        <v>179</v>
      </c>
      <c r="H1882">
        <v>950</v>
      </c>
      <c r="I1882" t="s">
        <v>475</v>
      </c>
      <c r="J1882" t="s">
        <v>472</v>
      </c>
      <c r="K1882" t="s">
        <v>473</v>
      </c>
      <c r="L1882">
        <v>4532</v>
      </c>
      <c r="M1882" t="s">
        <v>186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25">
      <c r="A1883">
        <v>49</v>
      </c>
      <c r="B1883" t="s">
        <v>467</v>
      </c>
      <c r="C1883">
        <v>2020</v>
      </c>
      <c r="D1883">
        <v>4</v>
      </c>
      <c r="E1883" t="s">
        <v>192</v>
      </c>
      <c r="F1883">
        <v>6</v>
      </c>
      <c r="G1883" t="s">
        <v>181</v>
      </c>
      <c r="H1883">
        <v>617</v>
      </c>
      <c r="I1883" t="s">
        <v>517</v>
      </c>
      <c r="J1883" t="s">
        <v>477</v>
      </c>
      <c r="K1883" t="s">
        <v>478</v>
      </c>
      <c r="L1883">
        <v>4562</v>
      </c>
      <c r="M1883" t="s">
        <v>188</v>
      </c>
      <c r="N1883">
        <v>107</v>
      </c>
      <c r="O1883">
        <v>371187.13</v>
      </c>
      <c r="P1883">
        <v>988900</v>
      </c>
      <c r="Q1883" t="str">
        <f t="shared" ref="Q1883:Q1946" si="30">VLOOKUP(J1883,S:T,2,FALSE)</f>
        <v>E6 - OTHER</v>
      </c>
    </row>
    <row r="1884" spans="1:17" x14ac:dyDescent="0.25">
      <c r="A1884">
        <v>49</v>
      </c>
      <c r="B1884" t="s">
        <v>467</v>
      </c>
      <c r="C1884">
        <v>2020</v>
      </c>
      <c r="D1884">
        <v>4</v>
      </c>
      <c r="E1884" t="s">
        <v>192</v>
      </c>
      <c r="F1884">
        <v>5</v>
      </c>
      <c r="G1884" t="s">
        <v>184</v>
      </c>
      <c r="H1884">
        <v>944</v>
      </c>
      <c r="I1884" t="s">
        <v>518</v>
      </c>
      <c r="J1884" t="s">
        <v>519</v>
      </c>
      <c r="K1884" t="s">
        <v>520</v>
      </c>
      <c r="L1884">
        <v>4552</v>
      </c>
      <c r="M1884" t="s">
        <v>200</v>
      </c>
      <c r="N1884">
        <v>1</v>
      </c>
      <c r="O1884">
        <v>6395.75</v>
      </c>
      <c r="P1884">
        <v>185884</v>
      </c>
      <c r="Q1884" t="str">
        <f t="shared" si="30"/>
        <v>E6 - OTHER</v>
      </c>
    </row>
    <row r="1885" spans="1:17" x14ac:dyDescent="0.25">
      <c r="A1885">
        <v>49</v>
      </c>
      <c r="B1885" t="s">
        <v>467</v>
      </c>
      <c r="C1885">
        <v>2020</v>
      </c>
      <c r="D1885">
        <v>4</v>
      </c>
      <c r="E1885" t="s">
        <v>192</v>
      </c>
      <c r="F1885">
        <v>5</v>
      </c>
      <c r="G1885" t="s">
        <v>184</v>
      </c>
      <c r="H1885">
        <v>6</v>
      </c>
      <c r="I1885" t="s">
        <v>468</v>
      </c>
      <c r="J1885" t="s">
        <v>469</v>
      </c>
      <c r="K1885" t="s">
        <v>470</v>
      </c>
      <c r="L1885">
        <v>460</v>
      </c>
      <c r="M1885" t="s">
        <v>185</v>
      </c>
      <c r="N1885">
        <v>1</v>
      </c>
      <c r="O1885">
        <v>41.32</v>
      </c>
      <c r="P1885">
        <v>237</v>
      </c>
      <c r="Q1885" t="str">
        <f t="shared" si="30"/>
        <v>E2 - Low Income Residential</v>
      </c>
    </row>
    <row r="1886" spans="1:17" x14ac:dyDescent="0.25">
      <c r="A1886">
        <v>49</v>
      </c>
      <c r="B1886" t="s">
        <v>467</v>
      </c>
      <c r="C1886">
        <v>2020</v>
      </c>
      <c r="D1886">
        <v>4</v>
      </c>
      <c r="E1886" t="s">
        <v>192</v>
      </c>
      <c r="F1886">
        <v>3</v>
      </c>
      <c r="G1886" t="s">
        <v>179</v>
      </c>
      <c r="H1886">
        <v>903</v>
      </c>
      <c r="I1886" t="s">
        <v>500</v>
      </c>
      <c r="J1886" t="s">
        <v>497</v>
      </c>
      <c r="K1886" t="s">
        <v>498</v>
      </c>
      <c r="L1886">
        <v>4532</v>
      </c>
      <c r="M1886" t="s">
        <v>186</v>
      </c>
      <c r="N1886">
        <v>103</v>
      </c>
      <c r="O1886">
        <v>20275.72</v>
      </c>
      <c r="P1886">
        <v>184815</v>
      </c>
      <c r="Q1886" t="str">
        <f t="shared" si="30"/>
        <v>E1 - Residential</v>
      </c>
    </row>
    <row r="1887" spans="1:17" x14ac:dyDescent="0.25">
      <c r="A1887">
        <v>49</v>
      </c>
      <c r="B1887" t="s">
        <v>467</v>
      </c>
      <c r="C1887">
        <v>2020</v>
      </c>
      <c r="D1887">
        <v>4</v>
      </c>
      <c r="E1887" t="s">
        <v>192</v>
      </c>
      <c r="F1887">
        <v>5</v>
      </c>
      <c r="G1887" t="s">
        <v>184</v>
      </c>
      <c r="H1887">
        <v>5</v>
      </c>
      <c r="I1887" t="s">
        <v>471</v>
      </c>
      <c r="J1887" t="s">
        <v>472</v>
      </c>
      <c r="K1887" t="s">
        <v>473</v>
      </c>
      <c r="L1887">
        <v>460</v>
      </c>
      <c r="M1887" t="s">
        <v>185</v>
      </c>
      <c r="N1887">
        <v>779</v>
      </c>
      <c r="O1887">
        <v>234416.61</v>
      </c>
      <c r="P1887">
        <v>1152398</v>
      </c>
      <c r="Q1887" t="str">
        <f t="shared" si="30"/>
        <v>E3 - Small C&amp;I</v>
      </c>
    </row>
    <row r="1888" spans="1:17" x14ac:dyDescent="0.25">
      <c r="A1888">
        <v>49</v>
      </c>
      <c r="B1888" t="s">
        <v>467</v>
      </c>
      <c r="C1888">
        <v>2020</v>
      </c>
      <c r="D1888">
        <v>4</v>
      </c>
      <c r="E1888" t="s">
        <v>192</v>
      </c>
      <c r="F1888">
        <v>6</v>
      </c>
      <c r="G1888" t="s">
        <v>181</v>
      </c>
      <c r="H1888">
        <v>629</v>
      </c>
      <c r="I1888" t="s">
        <v>516</v>
      </c>
      <c r="J1888" t="s">
        <v>477</v>
      </c>
      <c r="K1888" t="s">
        <v>478</v>
      </c>
      <c r="L1888">
        <v>700</v>
      </c>
      <c r="M1888" t="s">
        <v>182</v>
      </c>
      <c r="N1888">
        <v>129</v>
      </c>
      <c r="O1888">
        <v>148923.75</v>
      </c>
      <c r="P1888">
        <v>302528</v>
      </c>
      <c r="Q1888" t="str">
        <f t="shared" si="30"/>
        <v>E6 - OTHER</v>
      </c>
    </row>
    <row r="1889" spans="1:17" x14ac:dyDescent="0.25">
      <c r="A1889">
        <v>49</v>
      </c>
      <c r="B1889" t="s">
        <v>467</v>
      </c>
      <c r="C1889">
        <v>2020</v>
      </c>
      <c r="D1889">
        <v>4</v>
      </c>
      <c r="E1889" t="s">
        <v>192</v>
      </c>
      <c r="F1889">
        <v>1</v>
      </c>
      <c r="G1889" t="s">
        <v>176</v>
      </c>
      <c r="H1889">
        <v>6</v>
      </c>
      <c r="I1889" t="s">
        <v>468</v>
      </c>
      <c r="J1889" t="s">
        <v>469</v>
      </c>
      <c r="K1889" t="s">
        <v>470</v>
      </c>
      <c r="L1889">
        <v>200</v>
      </c>
      <c r="M1889" t="s">
        <v>187</v>
      </c>
      <c r="N1889">
        <v>27210</v>
      </c>
      <c r="O1889">
        <v>2238440.37</v>
      </c>
      <c r="P1889">
        <v>13794803</v>
      </c>
      <c r="Q1889" t="str">
        <f t="shared" si="30"/>
        <v>E2 - Low Income Residential</v>
      </c>
    </row>
    <row r="1890" spans="1:17" x14ac:dyDescent="0.25">
      <c r="A1890">
        <v>49</v>
      </c>
      <c r="B1890" t="s">
        <v>467</v>
      </c>
      <c r="C1890">
        <v>2020</v>
      </c>
      <c r="D1890">
        <v>4</v>
      </c>
      <c r="E1890" t="s">
        <v>192</v>
      </c>
      <c r="F1890">
        <v>1</v>
      </c>
      <c r="G1890" t="s">
        <v>176</v>
      </c>
      <c r="H1890">
        <v>5</v>
      </c>
      <c r="I1890" t="s">
        <v>471</v>
      </c>
      <c r="J1890" t="s">
        <v>472</v>
      </c>
      <c r="K1890" t="s">
        <v>473</v>
      </c>
      <c r="L1890">
        <v>200</v>
      </c>
      <c r="M1890" t="s">
        <v>187</v>
      </c>
      <c r="N1890">
        <v>860</v>
      </c>
      <c r="O1890">
        <v>63393.34</v>
      </c>
      <c r="P1890">
        <v>265128</v>
      </c>
      <c r="Q1890" t="str">
        <f t="shared" si="30"/>
        <v>E3 - Small C&amp;I</v>
      </c>
    </row>
    <row r="1891" spans="1:17" x14ac:dyDescent="0.25">
      <c r="A1891">
        <v>49</v>
      </c>
      <c r="B1891" t="s">
        <v>467</v>
      </c>
      <c r="C1891">
        <v>2020</v>
      </c>
      <c r="D1891">
        <v>4</v>
      </c>
      <c r="E1891" t="s">
        <v>192</v>
      </c>
      <c r="F1891">
        <v>6</v>
      </c>
      <c r="G1891" t="s">
        <v>181</v>
      </c>
      <c r="H1891">
        <v>34</v>
      </c>
      <c r="I1891" t="s">
        <v>510</v>
      </c>
      <c r="J1891" t="s">
        <v>505</v>
      </c>
      <c r="K1891" t="s">
        <v>506</v>
      </c>
      <c r="L1891">
        <v>700</v>
      </c>
      <c r="M1891" t="s">
        <v>182</v>
      </c>
      <c r="N1891">
        <v>161</v>
      </c>
      <c r="O1891">
        <v>22013.15</v>
      </c>
      <c r="P1891">
        <v>99021</v>
      </c>
      <c r="Q1891" t="str">
        <f t="shared" si="30"/>
        <v>E3 - Small C&amp;I</v>
      </c>
    </row>
    <row r="1892" spans="1:17" x14ac:dyDescent="0.25">
      <c r="A1892">
        <v>49</v>
      </c>
      <c r="B1892" t="s">
        <v>467</v>
      </c>
      <c r="C1892">
        <v>2020</v>
      </c>
      <c r="D1892">
        <v>4</v>
      </c>
      <c r="E1892" t="s">
        <v>192</v>
      </c>
      <c r="F1892">
        <v>1</v>
      </c>
      <c r="G1892" t="s">
        <v>176</v>
      </c>
      <c r="H1892">
        <v>628</v>
      </c>
      <c r="I1892" t="s">
        <v>487</v>
      </c>
      <c r="J1892" t="s">
        <v>488</v>
      </c>
      <c r="K1892" t="s">
        <v>489</v>
      </c>
      <c r="L1892">
        <v>200</v>
      </c>
      <c r="M1892" t="s">
        <v>187</v>
      </c>
      <c r="N1892">
        <v>241</v>
      </c>
      <c r="O1892">
        <v>14656.51</v>
      </c>
      <c r="P1892">
        <v>31213</v>
      </c>
      <c r="Q1892" t="str">
        <f t="shared" si="30"/>
        <v>E6 - OTHER</v>
      </c>
    </row>
    <row r="1893" spans="1:17" x14ac:dyDescent="0.25">
      <c r="A1893">
        <v>49</v>
      </c>
      <c r="B1893" t="s">
        <v>467</v>
      </c>
      <c r="C1893">
        <v>2020</v>
      </c>
      <c r="D1893">
        <v>4</v>
      </c>
      <c r="E1893" t="s">
        <v>192</v>
      </c>
      <c r="F1893">
        <v>3</v>
      </c>
      <c r="G1893" t="s">
        <v>179</v>
      </c>
      <c r="H1893">
        <v>605</v>
      </c>
      <c r="I1893" t="s">
        <v>514</v>
      </c>
      <c r="J1893" t="s">
        <v>488</v>
      </c>
      <c r="K1893" t="s">
        <v>489</v>
      </c>
      <c r="L1893">
        <v>300</v>
      </c>
      <c r="M1893" t="s">
        <v>180</v>
      </c>
      <c r="N1893">
        <v>15</v>
      </c>
      <c r="O1893">
        <v>732.07</v>
      </c>
      <c r="P1893">
        <v>2689</v>
      </c>
      <c r="Q1893" t="str">
        <f t="shared" si="30"/>
        <v>E6 - OTHER</v>
      </c>
    </row>
    <row r="1894" spans="1:17" x14ac:dyDescent="0.25">
      <c r="A1894">
        <v>49</v>
      </c>
      <c r="B1894" t="s">
        <v>467</v>
      </c>
      <c r="C1894">
        <v>2020</v>
      </c>
      <c r="D1894">
        <v>4</v>
      </c>
      <c r="E1894" t="s">
        <v>192</v>
      </c>
      <c r="F1894">
        <v>3</v>
      </c>
      <c r="G1894" t="s">
        <v>179</v>
      </c>
      <c r="H1894">
        <v>617</v>
      </c>
      <c r="I1894" t="s">
        <v>517</v>
      </c>
      <c r="J1894" t="s">
        <v>477</v>
      </c>
      <c r="K1894" t="s">
        <v>478</v>
      </c>
      <c r="L1894">
        <v>4532</v>
      </c>
      <c r="M1894" t="s">
        <v>186</v>
      </c>
      <c r="N1894">
        <v>1</v>
      </c>
      <c r="O1894">
        <v>824.78</v>
      </c>
      <c r="P1894">
        <v>4208</v>
      </c>
      <c r="Q1894" t="str">
        <f t="shared" si="30"/>
        <v>E6 - OTHER</v>
      </c>
    </row>
    <row r="1895" spans="1:17" x14ac:dyDescent="0.25">
      <c r="A1895">
        <v>49</v>
      </c>
      <c r="B1895" t="s">
        <v>467</v>
      </c>
      <c r="C1895">
        <v>2020</v>
      </c>
      <c r="D1895">
        <v>4</v>
      </c>
      <c r="E1895" t="s">
        <v>192</v>
      </c>
      <c r="F1895">
        <v>6</v>
      </c>
      <c r="G1895" t="s">
        <v>181</v>
      </c>
      <c r="H1895">
        <v>616</v>
      </c>
      <c r="I1895" t="s">
        <v>493</v>
      </c>
      <c r="J1895" t="s">
        <v>488</v>
      </c>
      <c r="K1895" t="s">
        <v>489</v>
      </c>
      <c r="L1895">
        <v>4562</v>
      </c>
      <c r="M1895" t="s">
        <v>188</v>
      </c>
      <c r="N1895">
        <v>71</v>
      </c>
      <c r="O1895">
        <v>4464.47</v>
      </c>
      <c r="P1895">
        <v>25422</v>
      </c>
      <c r="Q1895" t="str">
        <f t="shared" si="30"/>
        <v>E6 - OTHER</v>
      </c>
    </row>
    <row r="1896" spans="1:17" x14ac:dyDescent="0.25">
      <c r="A1896">
        <v>49</v>
      </c>
      <c r="B1896" t="s">
        <v>467</v>
      </c>
      <c r="C1896">
        <v>2020</v>
      </c>
      <c r="D1896">
        <v>4</v>
      </c>
      <c r="E1896" t="s">
        <v>192</v>
      </c>
      <c r="F1896">
        <v>3</v>
      </c>
      <c r="G1896" t="s">
        <v>179</v>
      </c>
      <c r="H1896">
        <v>631</v>
      </c>
      <c r="I1896" t="s">
        <v>522</v>
      </c>
      <c r="J1896" t="s">
        <v>201</v>
      </c>
      <c r="K1896" t="s">
        <v>189</v>
      </c>
      <c r="L1896">
        <v>300</v>
      </c>
      <c r="M1896" t="s">
        <v>180</v>
      </c>
      <c r="N1896">
        <v>1</v>
      </c>
      <c r="O1896">
        <v>36.53</v>
      </c>
      <c r="P1896">
        <v>191</v>
      </c>
      <c r="Q1896" t="str">
        <f t="shared" si="30"/>
        <v>E6 - OTHER</v>
      </c>
    </row>
    <row r="1897" spans="1:17" x14ac:dyDescent="0.25">
      <c r="A1897">
        <v>49</v>
      </c>
      <c r="B1897" t="s">
        <v>467</v>
      </c>
      <c r="C1897">
        <v>2020</v>
      </c>
      <c r="D1897">
        <v>4</v>
      </c>
      <c r="E1897" t="s">
        <v>192</v>
      </c>
      <c r="F1897">
        <v>5</v>
      </c>
      <c r="G1897" t="s">
        <v>184</v>
      </c>
      <c r="H1897">
        <v>705</v>
      </c>
      <c r="I1897" t="s">
        <v>484</v>
      </c>
      <c r="J1897" t="s">
        <v>485</v>
      </c>
      <c r="K1897" t="s">
        <v>486</v>
      </c>
      <c r="L1897">
        <v>460</v>
      </c>
      <c r="M1897" t="s">
        <v>185</v>
      </c>
      <c r="N1897">
        <v>31</v>
      </c>
      <c r="O1897">
        <v>309977.45</v>
      </c>
      <c r="P1897">
        <v>1557974</v>
      </c>
      <c r="Q1897" t="str">
        <f t="shared" si="30"/>
        <v>E5 - Large C&amp;I</v>
      </c>
    </row>
    <row r="1898" spans="1:17" x14ac:dyDescent="0.25">
      <c r="A1898">
        <v>49</v>
      </c>
      <c r="B1898" t="s">
        <v>467</v>
      </c>
      <c r="C1898">
        <v>2020</v>
      </c>
      <c r="D1898">
        <v>4</v>
      </c>
      <c r="E1898" t="s">
        <v>192</v>
      </c>
      <c r="F1898">
        <v>1</v>
      </c>
      <c r="G1898" t="s">
        <v>176</v>
      </c>
      <c r="H1898">
        <v>13</v>
      </c>
      <c r="I1898" t="s">
        <v>479</v>
      </c>
      <c r="J1898" t="s">
        <v>480</v>
      </c>
      <c r="K1898" t="s">
        <v>481</v>
      </c>
      <c r="L1898">
        <v>200</v>
      </c>
      <c r="M1898" t="s">
        <v>187</v>
      </c>
      <c r="N1898">
        <v>9</v>
      </c>
      <c r="O1898">
        <v>5722.04</v>
      </c>
      <c r="P1898">
        <v>21923</v>
      </c>
      <c r="Q1898" t="str">
        <f t="shared" si="30"/>
        <v>E4 - Medium C&amp;I</v>
      </c>
    </row>
    <row r="1899" spans="1:17" x14ac:dyDescent="0.25">
      <c r="A1899">
        <v>49</v>
      </c>
      <c r="B1899" t="s">
        <v>467</v>
      </c>
      <c r="C1899">
        <v>2020</v>
      </c>
      <c r="D1899">
        <v>4</v>
      </c>
      <c r="E1899" t="s">
        <v>192</v>
      </c>
      <c r="F1899">
        <v>10</v>
      </c>
      <c r="G1899" t="s">
        <v>193</v>
      </c>
      <c r="H1899">
        <v>6</v>
      </c>
      <c r="I1899" t="s">
        <v>468</v>
      </c>
      <c r="J1899" t="s">
        <v>469</v>
      </c>
      <c r="K1899" t="s">
        <v>470</v>
      </c>
      <c r="L1899">
        <v>207</v>
      </c>
      <c r="M1899" t="s">
        <v>195</v>
      </c>
      <c r="N1899">
        <v>1041</v>
      </c>
      <c r="O1899">
        <v>142704.14000000001</v>
      </c>
      <c r="P1899">
        <v>897597</v>
      </c>
      <c r="Q1899" t="str">
        <f t="shared" si="30"/>
        <v>E2 - Low Income Residential</v>
      </c>
    </row>
    <row r="1900" spans="1:17" x14ac:dyDescent="0.25">
      <c r="A1900">
        <v>49</v>
      </c>
      <c r="B1900" t="s">
        <v>467</v>
      </c>
      <c r="C1900">
        <v>2020</v>
      </c>
      <c r="D1900">
        <v>4</v>
      </c>
      <c r="E1900" t="s">
        <v>192</v>
      </c>
      <c r="F1900">
        <v>3</v>
      </c>
      <c r="G1900" t="s">
        <v>179</v>
      </c>
      <c r="H1900">
        <v>905</v>
      </c>
      <c r="I1900" t="s">
        <v>501</v>
      </c>
      <c r="J1900" t="s">
        <v>469</v>
      </c>
      <c r="K1900" t="s">
        <v>470</v>
      </c>
      <c r="L1900">
        <v>4532</v>
      </c>
      <c r="M1900" t="s">
        <v>186</v>
      </c>
      <c r="N1900">
        <v>1</v>
      </c>
      <c r="O1900">
        <v>44.71</v>
      </c>
      <c r="P1900">
        <v>807</v>
      </c>
      <c r="Q1900" t="str">
        <f t="shared" si="30"/>
        <v>E2 - Low Income Residential</v>
      </c>
    </row>
    <row r="1901" spans="1:17" x14ac:dyDescent="0.25">
      <c r="A1901">
        <v>49</v>
      </c>
      <c r="B1901" t="s">
        <v>467</v>
      </c>
      <c r="C1901">
        <v>2020</v>
      </c>
      <c r="D1901">
        <v>4</v>
      </c>
      <c r="E1901" t="s">
        <v>192</v>
      </c>
      <c r="F1901">
        <v>1</v>
      </c>
      <c r="G1901" t="s">
        <v>176</v>
      </c>
      <c r="H1901">
        <v>34</v>
      </c>
      <c r="I1901" t="s">
        <v>510</v>
      </c>
      <c r="J1901" t="s">
        <v>505</v>
      </c>
      <c r="K1901" t="s">
        <v>506</v>
      </c>
      <c r="L1901">
        <v>200</v>
      </c>
      <c r="M1901" t="s">
        <v>187</v>
      </c>
      <c r="N1901">
        <v>2</v>
      </c>
      <c r="O1901">
        <v>46.84</v>
      </c>
      <c r="P1901">
        <v>111</v>
      </c>
      <c r="Q1901" t="str">
        <f t="shared" si="30"/>
        <v>E3 - Small C&amp;I</v>
      </c>
    </row>
    <row r="1902" spans="1:17" x14ac:dyDescent="0.25">
      <c r="A1902">
        <v>49</v>
      </c>
      <c r="B1902" t="s">
        <v>467</v>
      </c>
      <c r="C1902">
        <v>2020</v>
      </c>
      <c r="D1902">
        <v>4</v>
      </c>
      <c r="E1902" t="s">
        <v>192</v>
      </c>
      <c r="F1902">
        <v>3</v>
      </c>
      <c r="G1902" t="s">
        <v>179</v>
      </c>
      <c r="H1902">
        <v>34</v>
      </c>
      <c r="I1902" t="s">
        <v>510</v>
      </c>
      <c r="J1902" t="s">
        <v>505</v>
      </c>
      <c r="K1902" t="s">
        <v>506</v>
      </c>
      <c r="L1902">
        <v>300</v>
      </c>
      <c r="M1902" t="s">
        <v>180</v>
      </c>
      <c r="N1902">
        <v>133</v>
      </c>
      <c r="O1902">
        <v>15112.25</v>
      </c>
      <c r="P1902">
        <v>67627</v>
      </c>
      <c r="Q1902" t="str">
        <f t="shared" si="30"/>
        <v>E3 - Small C&amp;I</v>
      </c>
    </row>
    <row r="1903" spans="1:17" x14ac:dyDescent="0.25">
      <c r="A1903">
        <v>49</v>
      </c>
      <c r="B1903" t="s">
        <v>467</v>
      </c>
      <c r="C1903">
        <v>2020</v>
      </c>
      <c r="D1903">
        <v>4</v>
      </c>
      <c r="E1903" t="s">
        <v>192</v>
      </c>
      <c r="F1903">
        <v>3</v>
      </c>
      <c r="G1903" t="s">
        <v>179</v>
      </c>
      <c r="H1903">
        <v>54</v>
      </c>
      <c r="I1903" t="s">
        <v>523</v>
      </c>
      <c r="J1903" t="s">
        <v>505</v>
      </c>
      <c r="K1903" t="s">
        <v>506</v>
      </c>
      <c r="L1903">
        <v>300</v>
      </c>
      <c r="M1903" t="s">
        <v>180</v>
      </c>
      <c r="N1903">
        <v>3</v>
      </c>
      <c r="O1903">
        <v>758.02</v>
      </c>
      <c r="P1903">
        <v>3602</v>
      </c>
      <c r="Q1903" t="str">
        <f t="shared" si="30"/>
        <v>E3 - Small C&amp;I</v>
      </c>
    </row>
    <row r="1904" spans="1:17" x14ac:dyDescent="0.25">
      <c r="A1904">
        <v>49</v>
      </c>
      <c r="B1904" t="s">
        <v>467</v>
      </c>
      <c r="C1904">
        <v>2020</v>
      </c>
      <c r="D1904">
        <v>4</v>
      </c>
      <c r="E1904" t="s">
        <v>192</v>
      </c>
      <c r="F1904">
        <v>6</v>
      </c>
      <c r="G1904" t="s">
        <v>181</v>
      </c>
      <c r="H1904">
        <v>627</v>
      </c>
      <c r="I1904" t="s">
        <v>515</v>
      </c>
      <c r="J1904" t="s">
        <v>126</v>
      </c>
      <c r="K1904" t="s">
        <v>189</v>
      </c>
      <c r="L1904">
        <v>700</v>
      </c>
      <c r="M1904" t="s">
        <v>182</v>
      </c>
      <c r="N1904">
        <v>2</v>
      </c>
      <c r="O1904">
        <v>761.45</v>
      </c>
      <c r="P1904">
        <v>359</v>
      </c>
      <c r="Q1904" t="str">
        <f t="shared" si="30"/>
        <v>E6 - OTHER</v>
      </c>
    </row>
    <row r="1905" spans="1:17" x14ac:dyDescent="0.25">
      <c r="A1905">
        <v>49</v>
      </c>
      <c r="B1905" t="s">
        <v>467</v>
      </c>
      <c r="C1905">
        <v>2020</v>
      </c>
      <c r="D1905">
        <v>4</v>
      </c>
      <c r="E1905" t="s">
        <v>192</v>
      </c>
      <c r="F1905">
        <v>3</v>
      </c>
      <c r="G1905" t="s">
        <v>179</v>
      </c>
      <c r="H1905">
        <v>629</v>
      </c>
      <c r="I1905" t="s">
        <v>516</v>
      </c>
      <c r="J1905" t="s">
        <v>477</v>
      </c>
      <c r="K1905" t="s">
        <v>478</v>
      </c>
      <c r="L1905">
        <v>300</v>
      </c>
      <c r="M1905" t="s">
        <v>180</v>
      </c>
      <c r="N1905">
        <v>8</v>
      </c>
      <c r="O1905">
        <v>282.81</v>
      </c>
      <c r="P1905">
        <v>980</v>
      </c>
      <c r="Q1905" t="str">
        <f t="shared" si="30"/>
        <v>E6 - OTHER</v>
      </c>
    </row>
    <row r="1906" spans="1:17" x14ac:dyDescent="0.25">
      <c r="A1906">
        <v>49</v>
      </c>
      <c r="B1906" t="s">
        <v>467</v>
      </c>
      <c r="C1906">
        <v>2020</v>
      </c>
      <c r="D1906">
        <v>4</v>
      </c>
      <c r="E1906" t="s">
        <v>192</v>
      </c>
      <c r="F1906">
        <v>6</v>
      </c>
      <c r="G1906" t="s">
        <v>181</v>
      </c>
      <c r="H1906">
        <v>605</v>
      </c>
      <c r="I1906" t="s">
        <v>514</v>
      </c>
      <c r="J1906" t="s">
        <v>488</v>
      </c>
      <c r="K1906" t="s">
        <v>489</v>
      </c>
      <c r="L1906">
        <v>700</v>
      </c>
      <c r="M1906" t="s">
        <v>182</v>
      </c>
      <c r="N1906">
        <v>15</v>
      </c>
      <c r="O1906">
        <v>996.54</v>
      </c>
      <c r="P1906">
        <v>3637</v>
      </c>
      <c r="Q1906" t="str">
        <f t="shared" si="30"/>
        <v>E6 - OTHER</v>
      </c>
    </row>
    <row r="1907" spans="1:17" x14ac:dyDescent="0.25">
      <c r="A1907">
        <v>49</v>
      </c>
      <c r="B1907" t="s">
        <v>467</v>
      </c>
      <c r="C1907">
        <v>2020</v>
      </c>
      <c r="D1907">
        <v>4</v>
      </c>
      <c r="E1907" t="s">
        <v>192</v>
      </c>
      <c r="F1907">
        <v>1</v>
      </c>
      <c r="G1907" t="s">
        <v>176</v>
      </c>
      <c r="H1907">
        <v>616</v>
      </c>
      <c r="I1907" t="s">
        <v>493</v>
      </c>
      <c r="J1907" t="s">
        <v>488</v>
      </c>
      <c r="K1907" t="s">
        <v>489</v>
      </c>
      <c r="L1907">
        <v>4512</v>
      </c>
      <c r="M1907" t="s">
        <v>177</v>
      </c>
      <c r="N1907">
        <v>44</v>
      </c>
      <c r="O1907">
        <v>3971.75</v>
      </c>
      <c r="P1907">
        <v>13500</v>
      </c>
      <c r="Q1907" t="str">
        <f t="shared" si="30"/>
        <v>E6 - OTHER</v>
      </c>
    </row>
    <row r="1908" spans="1:17" x14ac:dyDescent="0.25">
      <c r="A1908">
        <v>49</v>
      </c>
      <c r="B1908" t="s">
        <v>467</v>
      </c>
      <c r="C1908">
        <v>2020</v>
      </c>
      <c r="D1908">
        <v>4</v>
      </c>
      <c r="E1908" t="s">
        <v>192</v>
      </c>
      <c r="F1908">
        <v>5</v>
      </c>
      <c r="G1908" t="s">
        <v>184</v>
      </c>
      <c r="H1908">
        <v>710</v>
      </c>
      <c r="I1908" t="s">
        <v>495</v>
      </c>
      <c r="J1908" t="s">
        <v>485</v>
      </c>
      <c r="K1908" t="s">
        <v>486</v>
      </c>
      <c r="L1908">
        <v>4552</v>
      </c>
      <c r="M1908" t="s">
        <v>200</v>
      </c>
      <c r="N1908">
        <v>92</v>
      </c>
      <c r="O1908">
        <v>1878198.59</v>
      </c>
      <c r="P1908">
        <v>26958762</v>
      </c>
      <c r="Q1908" t="str">
        <f t="shared" si="30"/>
        <v>E5 - Large C&amp;I</v>
      </c>
    </row>
    <row r="1909" spans="1:17" x14ac:dyDescent="0.25">
      <c r="A1909">
        <v>49</v>
      </c>
      <c r="B1909" t="s">
        <v>467</v>
      </c>
      <c r="C1909">
        <v>2020</v>
      </c>
      <c r="D1909">
        <v>4</v>
      </c>
      <c r="E1909" t="s">
        <v>192</v>
      </c>
      <c r="F1909">
        <v>3</v>
      </c>
      <c r="G1909" t="s">
        <v>179</v>
      </c>
      <c r="H1909">
        <v>710</v>
      </c>
      <c r="I1909" t="s">
        <v>495</v>
      </c>
      <c r="J1909" t="s">
        <v>485</v>
      </c>
      <c r="K1909" t="s">
        <v>486</v>
      </c>
      <c r="L1909">
        <v>4532</v>
      </c>
      <c r="M1909" t="s">
        <v>186</v>
      </c>
      <c r="N1909">
        <v>304</v>
      </c>
      <c r="O1909">
        <v>4942959.7</v>
      </c>
      <c r="P1909">
        <v>72685454</v>
      </c>
      <c r="Q1909" t="str">
        <f t="shared" si="30"/>
        <v>E5 - Large C&amp;I</v>
      </c>
    </row>
    <row r="1910" spans="1:17" x14ac:dyDescent="0.25">
      <c r="A1910">
        <v>49</v>
      </c>
      <c r="B1910" t="s">
        <v>467</v>
      </c>
      <c r="C1910">
        <v>2020</v>
      </c>
      <c r="D1910">
        <v>4</v>
      </c>
      <c r="E1910" t="s">
        <v>192</v>
      </c>
      <c r="F1910">
        <v>3</v>
      </c>
      <c r="G1910" t="s">
        <v>179</v>
      </c>
      <c r="H1910">
        <v>954</v>
      </c>
      <c r="I1910" t="s">
        <v>483</v>
      </c>
      <c r="J1910" t="s">
        <v>480</v>
      </c>
      <c r="K1910" t="s">
        <v>481</v>
      </c>
      <c r="L1910">
        <v>4532</v>
      </c>
      <c r="M1910" t="s">
        <v>186</v>
      </c>
      <c r="N1910">
        <v>3531</v>
      </c>
      <c r="O1910">
        <v>4559354.26</v>
      </c>
      <c r="P1910">
        <v>50984979</v>
      </c>
      <c r="Q1910" t="str">
        <f t="shared" si="30"/>
        <v>E4 - Medium C&amp;I</v>
      </c>
    </row>
    <row r="1911" spans="1:17" x14ac:dyDescent="0.25">
      <c r="A1911">
        <v>49</v>
      </c>
      <c r="B1911" t="s">
        <v>467</v>
      </c>
      <c r="C1911">
        <v>2020</v>
      </c>
      <c r="D1911">
        <v>4</v>
      </c>
      <c r="E1911" t="s">
        <v>192</v>
      </c>
      <c r="F1911">
        <v>5</v>
      </c>
      <c r="G1911" t="s">
        <v>184</v>
      </c>
      <c r="H1911">
        <v>53</v>
      </c>
      <c r="I1911" t="s">
        <v>482</v>
      </c>
      <c r="J1911" t="s">
        <v>480</v>
      </c>
      <c r="K1911" t="s">
        <v>481</v>
      </c>
      <c r="L1911">
        <v>460</v>
      </c>
      <c r="M1911" t="s">
        <v>185</v>
      </c>
      <c r="N1911">
        <v>9</v>
      </c>
      <c r="O1911">
        <v>18624.39</v>
      </c>
      <c r="P1911">
        <v>87237</v>
      </c>
      <c r="Q1911" t="str">
        <f t="shared" si="30"/>
        <v>E4 - Medium C&amp;I</v>
      </c>
    </row>
    <row r="1912" spans="1:17" x14ac:dyDescent="0.25">
      <c r="A1912">
        <v>49</v>
      </c>
      <c r="B1912" t="s">
        <v>467</v>
      </c>
      <c r="C1912">
        <v>2020</v>
      </c>
      <c r="D1912">
        <v>4</v>
      </c>
      <c r="E1912" t="s">
        <v>192</v>
      </c>
      <c r="F1912">
        <v>10</v>
      </c>
      <c r="G1912" t="s">
        <v>193</v>
      </c>
      <c r="H1912">
        <v>903</v>
      </c>
      <c r="I1912" t="s">
        <v>500</v>
      </c>
      <c r="J1912" t="s">
        <v>497</v>
      </c>
      <c r="K1912" t="s">
        <v>498</v>
      </c>
      <c r="L1912">
        <v>4513</v>
      </c>
      <c r="M1912" t="s">
        <v>194</v>
      </c>
      <c r="N1912">
        <v>1647</v>
      </c>
      <c r="O1912">
        <v>169324.23</v>
      </c>
      <c r="P1912">
        <v>1491736</v>
      </c>
      <c r="Q1912" t="str">
        <f t="shared" si="30"/>
        <v>E1 - Residential</v>
      </c>
    </row>
    <row r="1913" spans="1:17" x14ac:dyDescent="0.25">
      <c r="A1913">
        <v>49</v>
      </c>
      <c r="B1913" t="s">
        <v>467</v>
      </c>
      <c r="C1913">
        <v>2020</v>
      </c>
      <c r="D1913">
        <v>4</v>
      </c>
      <c r="E1913" t="s">
        <v>192</v>
      </c>
      <c r="F1913">
        <v>3</v>
      </c>
      <c r="G1913" t="s">
        <v>179</v>
      </c>
      <c r="H1913">
        <v>1</v>
      </c>
      <c r="I1913" t="s">
        <v>496</v>
      </c>
      <c r="J1913" t="s">
        <v>497</v>
      </c>
      <c r="K1913" t="s">
        <v>498</v>
      </c>
      <c r="L1913">
        <v>300</v>
      </c>
      <c r="M1913" t="s">
        <v>180</v>
      </c>
      <c r="N1913">
        <v>792</v>
      </c>
      <c r="O1913">
        <v>176567.02</v>
      </c>
      <c r="P1913">
        <v>809012</v>
      </c>
      <c r="Q1913" t="str">
        <f t="shared" si="30"/>
        <v>E1 - Residential</v>
      </c>
    </row>
    <row r="1914" spans="1:17" x14ac:dyDescent="0.25">
      <c r="A1914">
        <v>49</v>
      </c>
      <c r="B1914" t="s">
        <v>467</v>
      </c>
      <c r="C1914">
        <v>2020</v>
      </c>
      <c r="D1914">
        <v>4</v>
      </c>
      <c r="E1914" t="s">
        <v>192</v>
      </c>
      <c r="F1914">
        <v>1</v>
      </c>
      <c r="G1914" t="s">
        <v>176</v>
      </c>
      <c r="H1914">
        <v>903</v>
      </c>
      <c r="I1914" t="s">
        <v>500</v>
      </c>
      <c r="J1914" t="s">
        <v>497</v>
      </c>
      <c r="K1914" t="s">
        <v>498</v>
      </c>
      <c r="L1914">
        <v>4512</v>
      </c>
      <c r="M1914" t="s">
        <v>177</v>
      </c>
      <c r="N1914">
        <v>37872</v>
      </c>
      <c r="O1914">
        <v>2147747.08</v>
      </c>
      <c r="P1914">
        <v>17847410</v>
      </c>
      <c r="Q1914" t="str">
        <f t="shared" si="30"/>
        <v>E1 - Residential</v>
      </c>
    </row>
    <row r="1915" spans="1:17" x14ac:dyDescent="0.25">
      <c r="A1915">
        <v>49</v>
      </c>
      <c r="B1915" t="s">
        <v>467</v>
      </c>
      <c r="C1915">
        <v>2020</v>
      </c>
      <c r="D1915">
        <v>4</v>
      </c>
      <c r="E1915" t="s">
        <v>192</v>
      </c>
      <c r="F1915">
        <v>1</v>
      </c>
      <c r="G1915" t="s">
        <v>176</v>
      </c>
      <c r="H1915">
        <v>950</v>
      </c>
      <c r="I1915" t="s">
        <v>475</v>
      </c>
      <c r="J1915" t="s">
        <v>472</v>
      </c>
      <c r="K1915" t="s">
        <v>473</v>
      </c>
      <c r="L1915">
        <v>4512</v>
      </c>
      <c r="M1915" t="s">
        <v>177</v>
      </c>
      <c r="N1915">
        <v>75</v>
      </c>
      <c r="O1915">
        <v>8307.5300000000007</v>
      </c>
      <c r="P1915">
        <v>72367</v>
      </c>
      <c r="Q1915" t="str">
        <f t="shared" si="30"/>
        <v>E3 - Small C&amp;I</v>
      </c>
    </row>
    <row r="1916" spans="1:17" x14ac:dyDescent="0.25">
      <c r="A1916">
        <v>49</v>
      </c>
      <c r="B1916" t="s">
        <v>467</v>
      </c>
      <c r="C1916">
        <v>2020</v>
      </c>
      <c r="D1916">
        <v>4</v>
      </c>
      <c r="E1916" t="s">
        <v>192</v>
      </c>
      <c r="F1916">
        <v>10</v>
      </c>
      <c r="G1916" t="s">
        <v>193</v>
      </c>
      <c r="H1916">
        <v>5</v>
      </c>
      <c r="I1916" t="s">
        <v>583</v>
      </c>
      <c r="J1916" t="s">
        <v>472</v>
      </c>
      <c r="K1916" t="s">
        <v>473</v>
      </c>
      <c r="L1916">
        <v>207</v>
      </c>
      <c r="M1916" t="s">
        <v>195</v>
      </c>
      <c r="N1916">
        <v>1</v>
      </c>
      <c r="O1916">
        <v>19.670000000000002</v>
      </c>
      <c r="P1916">
        <v>31</v>
      </c>
      <c r="Q1916" t="str">
        <f t="shared" si="30"/>
        <v>E3 - Small C&amp;I</v>
      </c>
    </row>
    <row r="1917" spans="1:17" x14ac:dyDescent="0.25">
      <c r="A1917">
        <v>49</v>
      </c>
      <c r="B1917" t="s">
        <v>467</v>
      </c>
      <c r="C1917">
        <v>2020</v>
      </c>
      <c r="D1917">
        <v>4</v>
      </c>
      <c r="E1917" t="s">
        <v>192</v>
      </c>
      <c r="F1917">
        <v>10</v>
      </c>
      <c r="G1917" t="s">
        <v>193</v>
      </c>
      <c r="H1917">
        <v>905</v>
      </c>
      <c r="I1917" t="s">
        <v>501</v>
      </c>
      <c r="J1917" t="s">
        <v>469</v>
      </c>
      <c r="K1917" t="s">
        <v>470</v>
      </c>
      <c r="L1917">
        <v>4513</v>
      </c>
      <c r="M1917" t="s">
        <v>194</v>
      </c>
      <c r="N1917">
        <v>129</v>
      </c>
      <c r="O1917">
        <v>4125.1499999999996</v>
      </c>
      <c r="P1917">
        <v>86042</v>
      </c>
      <c r="Q1917" t="str">
        <f t="shared" si="30"/>
        <v>E2 - Low Income Residential</v>
      </c>
    </row>
    <row r="1918" spans="1:17" x14ac:dyDescent="0.25">
      <c r="A1918">
        <v>49</v>
      </c>
      <c r="B1918" t="s">
        <v>467</v>
      </c>
      <c r="C1918">
        <v>2020</v>
      </c>
      <c r="D1918">
        <v>4</v>
      </c>
      <c r="E1918" t="s">
        <v>192</v>
      </c>
      <c r="F1918">
        <v>5</v>
      </c>
      <c r="G1918" t="s">
        <v>184</v>
      </c>
      <c r="H1918">
        <v>122</v>
      </c>
      <c r="I1918" t="s">
        <v>507</v>
      </c>
      <c r="J1918" t="s">
        <v>508</v>
      </c>
      <c r="K1918" t="s">
        <v>509</v>
      </c>
      <c r="L1918">
        <v>460</v>
      </c>
      <c r="M1918" t="s">
        <v>185</v>
      </c>
      <c r="N1918">
        <v>1</v>
      </c>
      <c r="O1918">
        <v>24028.720000000001</v>
      </c>
      <c r="P1918">
        <v>355753</v>
      </c>
      <c r="Q1918" t="str">
        <f t="shared" si="30"/>
        <v>E5 - Large C&amp;I</v>
      </c>
    </row>
    <row r="1919" spans="1:17" x14ac:dyDescent="0.25">
      <c r="A1919">
        <v>49</v>
      </c>
      <c r="B1919" t="s">
        <v>467</v>
      </c>
      <c r="C1919">
        <v>2020</v>
      </c>
      <c r="D1919">
        <v>4</v>
      </c>
      <c r="E1919" t="s">
        <v>192</v>
      </c>
      <c r="F1919">
        <v>6</v>
      </c>
      <c r="G1919" t="s">
        <v>181</v>
      </c>
      <c r="H1919">
        <v>610</v>
      </c>
      <c r="I1919" t="s">
        <v>476</v>
      </c>
      <c r="J1919" t="s">
        <v>477</v>
      </c>
      <c r="K1919" t="s">
        <v>478</v>
      </c>
      <c r="L1919">
        <v>700</v>
      </c>
      <c r="M1919" t="s">
        <v>182</v>
      </c>
      <c r="N1919">
        <v>9</v>
      </c>
      <c r="O1919">
        <v>10258.99</v>
      </c>
      <c r="P1919">
        <v>16871</v>
      </c>
      <c r="Q1919" t="str">
        <f t="shared" si="30"/>
        <v>E6 - OTHER</v>
      </c>
    </row>
    <row r="1920" spans="1:17" x14ac:dyDescent="0.25">
      <c r="A1920">
        <v>49</v>
      </c>
      <c r="B1920" t="s">
        <v>467</v>
      </c>
      <c r="C1920">
        <v>2020</v>
      </c>
      <c r="D1920">
        <v>4</v>
      </c>
      <c r="E1920" t="s">
        <v>192</v>
      </c>
      <c r="F1920">
        <v>3</v>
      </c>
      <c r="G1920" t="s">
        <v>179</v>
      </c>
      <c r="H1920">
        <v>924</v>
      </c>
      <c r="I1920" t="s">
        <v>490</v>
      </c>
      <c r="J1920" t="s">
        <v>491</v>
      </c>
      <c r="K1920" t="s">
        <v>492</v>
      </c>
      <c r="L1920">
        <v>4532</v>
      </c>
      <c r="M1920" t="s">
        <v>186</v>
      </c>
      <c r="N1920">
        <v>1</v>
      </c>
      <c r="O1920">
        <v>138937.35999999999</v>
      </c>
      <c r="P1920">
        <v>1382797</v>
      </c>
      <c r="Q1920" t="str">
        <f t="shared" si="30"/>
        <v>E5 - Large C&amp;I</v>
      </c>
    </row>
    <row r="1921" spans="1:17" x14ac:dyDescent="0.25">
      <c r="A1921">
        <v>49</v>
      </c>
      <c r="B1921" t="s">
        <v>467</v>
      </c>
      <c r="C1921">
        <v>2020</v>
      </c>
      <c r="D1921">
        <v>4</v>
      </c>
      <c r="E1921" t="s">
        <v>192</v>
      </c>
      <c r="F1921">
        <v>3</v>
      </c>
      <c r="G1921" t="s">
        <v>179</v>
      </c>
      <c r="H1921">
        <v>700</v>
      </c>
      <c r="I1921" t="s">
        <v>494</v>
      </c>
      <c r="J1921" t="s">
        <v>485</v>
      </c>
      <c r="K1921" t="s">
        <v>486</v>
      </c>
      <c r="L1921">
        <v>300</v>
      </c>
      <c r="M1921" t="s">
        <v>180</v>
      </c>
      <c r="N1921">
        <v>59</v>
      </c>
      <c r="O1921">
        <v>840548.67</v>
      </c>
      <c r="P1921">
        <v>4583577</v>
      </c>
      <c r="Q1921" t="str">
        <f t="shared" si="30"/>
        <v>E5 - Large C&amp;I</v>
      </c>
    </row>
    <row r="1922" spans="1:17" x14ac:dyDescent="0.25">
      <c r="A1922">
        <v>49</v>
      </c>
      <c r="B1922" t="s">
        <v>467</v>
      </c>
      <c r="C1922">
        <v>2020</v>
      </c>
      <c r="D1922">
        <v>4</v>
      </c>
      <c r="E1922" t="s">
        <v>192</v>
      </c>
      <c r="F1922">
        <v>3</v>
      </c>
      <c r="G1922" t="s">
        <v>179</v>
      </c>
      <c r="H1922">
        <v>705</v>
      </c>
      <c r="I1922" t="s">
        <v>484</v>
      </c>
      <c r="J1922" t="s">
        <v>485</v>
      </c>
      <c r="K1922" t="s">
        <v>486</v>
      </c>
      <c r="L1922">
        <v>300</v>
      </c>
      <c r="M1922" t="s">
        <v>180</v>
      </c>
      <c r="N1922">
        <v>93</v>
      </c>
      <c r="O1922">
        <v>2492368.5099999998</v>
      </c>
      <c r="P1922">
        <v>10438542</v>
      </c>
      <c r="Q1922" t="str">
        <f t="shared" si="30"/>
        <v>E5 - Large C&amp;I</v>
      </c>
    </row>
    <row r="1923" spans="1:17" x14ac:dyDescent="0.25">
      <c r="A1923">
        <v>49</v>
      </c>
      <c r="B1923" t="s">
        <v>467</v>
      </c>
      <c r="C1923">
        <v>2020</v>
      </c>
      <c r="D1923">
        <v>4</v>
      </c>
      <c r="E1923" t="s">
        <v>192</v>
      </c>
      <c r="F1923">
        <v>5</v>
      </c>
      <c r="G1923" t="s">
        <v>184</v>
      </c>
      <c r="H1923">
        <v>954</v>
      </c>
      <c r="I1923" t="s">
        <v>483</v>
      </c>
      <c r="J1923" t="s">
        <v>480</v>
      </c>
      <c r="K1923" t="s">
        <v>481</v>
      </c>
      <c r="L1923">
        <v>4552</v>
      </c>
      <c r="M1923" t="s">
        <v>200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25">
      <c r="A1924">
        <v>49</v>
      </c>
      <c r="B1924" t="s">
        <v>467</v>
      </c>
      <c r="C1924">
        <v>2020</v>
      </c>
      <c r="D1924">
        <v>4</v>
      </c>
      <c r="E1924" t="s">
        <v>192</v>
      </c>
      <c r="F1924">
        <v>3</v>
      </c>
      <c r="G1924" t="s">
        <v>179</v>
      </c>
      <c r="H1924">
        <v>13</v>
      </c>
      <c r="I1924" t="s">
        <v>479</v>
      </c>
      <c r="J1924" t="s">
        <v>480</v>
      </c>
      <c r="K1924" t="s">
        <v>481</v>
      </c>
      <c r="L1924">
        <v>300</v>
      </c>
      <c r="M1924" t="s">
        <v>180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25">
      <c r="A1925">
        <v>49</v>
      </c>
      <c r="B1925" t="s">
        <v>467</v>
      </c>
      <c r="C1925">
        <v>2020</v>
      </c>
      <c r="D1925">
        <v>4</v>
      </c>
      <c r="E1925" t="s">
        <v>192</v>
      </c>
      <c r="F1925">
        <v>3</v>
      </c>
      <c r="G1925" t="s">
        <v>179</v>
      </c>
      <c r="H1925">
        <v>53</v>
      </c>
      <c r="I1925" t="s">
        <v>482</v>
      </c>
      <c r="J1925" t="s">
        <v>480</v>
      </c>
      <c r="K1925" t="s">
        <v>481</v>
      </c>
      <c r="L1925">
        <v>300</v>
      </c>
      <c r="M1925" t="s">
        <v>180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25">
      <c r="A1926">
        <v>49</v>
      </c>
      <c r="B1926" t="s">
        <v>467</v>
      </c>
      <c r="C1926">
        <v>2020</v>
      </c>
      <c r="D1926">
        <v>4</v>
      </c>
      <c r="E1926" t="s">
        <v>192</v>
      </c>
      <c r="F1926">
        <v>1</v>
      </c>
      <c r="G1926" t="s">
        <v>176</v>
      </c>
      <c r="H1926">
        <v>905</v>
      </c>
      <c r="I1926" t="s">
        <v>501</v>
      </c>
      <c r="J1926" t="s">
        <v>469</v>
      </c>
      <c r="K1926" t="s">
        <v>470</v>
      </c>
      <c r="L1926">
        <v>4512</v>
      </c>
      <c r="M1926" t="s">
        <v>177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25">
      <c r="A1927">
        <v>49</v>
      </c>
      <c r="B1927" t="s">
        <v>467</v>
      </c>
      <c r="C1927">
        <v>2020</v>
      </c>
      <c r="D1927">
        <v>4</v>
      </c>
      <c r="E1927" t="s">
        <v>192</v>
      </c>
      <c r="F1927">
        <v>10</v>
      </c>
      <c r="G1927" t="s">
        <v>193</v>
      </c>
      <c r="H1927">
        <v>1</v>
      </c>
      <c r="I1927" t="s">
        <v>496</v>
      </c>
      <c r="J1927" t="s">
        <v>497</v>
      </c>
      <c r="K1927" t="s">
        <v>498</v>
      </c>
      <c r="L1927">
        <v>207</v>
      </c>
      <c r="M1927" t="s">
        <v>195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25">
      <c r="A1928">
        <v>49</v>
      </c>
      <c r="B1928" t="s">
        <v>467</v>
      </c>
      <c r="C1928">
        <v>2020</v>
      </c>
      <c r="D1928">
        <v>4</v>
      </c>
      <c r="E1928" t="s">
        <v>192</v>
      </c>
      <c r="F1928">
        <v>6</v>
      </c>
      <c r="G1928" t="s">
        <v>181</v>
      </c>
      <c r="H1928">
        <v>619</v>
      </c>
      <c r="I1928" t="s">
        <v>521</v>
      </c>
      <c r="J1928" t="s">
        <v>201</v>
      </c>
      <c r="K1928" t="s">
        <v>189</v>
      </c>
      <c r="L1928">
        <v>4562</v>
      </c>
      <c r="M1928" t="s">
        <v>188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25">
      <c r="A1929">
        <v>49</v>
      </c>
      <c r="B1929" t="s">
        <v>467</v>
      </c>
      <c r="C1929">
        <v>2020</v>
      </c>
      <c r="D1929">
        <v>4</v>
      </c>
      <c r="E1929" t="s">
        <v>192</v>
      </c>
      <c r="F1929">
        <v>6</v>
      </c>
      <c r="G1929" t="s">
        <v>181</v>
      </c>
      <c r="H1929">
        <v>630</v>
      </c>
      <c r="I1929" t="s">
        <v>502</v>
      </c>
      <c r="J1929" t="s">
        <v>201</v>
      </c>
      <c r="K1929" t="s">
        <v>189</v>
      </c>
      <c r="L1929">
        <v>700</v>
      </c>
      <c r="M1929" t="s">
        <v>182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25">
      <c r="A1930">
        <v>49</v>
      </c>
      <c r="B1930" t="s">
        <v>467</v>
      </c>
      <c r="C1930">
        <v>2020</v>
      </c>
      <c r="D1930">
        <v>4</v>
      </c>
      <c r="E1930" t="s">
        <v>192</v>
      </c>
      <c r="F1930">
        <v>5</v>
      </c>
      <c r="G1930" t="s">
        <v>184</v>
      </c>
      <c r="H1930">
        <v>711</v>
      </c>
      <c r="I1930" t="s">
        <v>499</v>
      </c>
      <c r="J1930" t="s">
        <v>485</v>
      </c>
      <c r="K1930" t="s">
        <v>486</v>
      </c>
      <c r="L1930">
        <v>4552</v>
      </c>
      <c r="M1930" t="s">
        <v>200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25">
      <c r="A1931">
        <v>49</v>
      </c>
      <c r="B1931" t="s">
        <v>467</v>
      </c>
      <c r="C1931">
        <v>2020</v>
      </c>
      <c r="D1931">
        <v>4</v>
      </c>
      <c r="E1931" t="s">
        <v>192</v>
      </c>
      <c r="F1931">
        <v>5</v>
      </c>
      <c r="G1931" t="s">
        <v>184</v>
      </c>
      <c r="H1931">
        <v>1</v>
      </c>
      <c r="I1931" t="s">
        <v>496</v>
      </c>
      <c r="J1931" t="s">
        <v>497</v>
      </c>
      <c r="K1931" t="s">
        <v>498</v>
      </c>
      <c r="L1931">
        <v>460</v>
      </c>
      <c r="M1931" t="s">
        <v>185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25">
      <c r="A1932">
        <v>49</v>
      </c>
      <c r="B1932" t="s">
        <v>467</v>
      </c>
      <c r="C1932">
        <v>2020</v>
      </c>
      <c r="D1932">
        <v>4</v>
      </c>
      <c r="E1932" t="s">
        <v>192</v>
      </c>
      <c r="F1932">
        <v>1</v>
      </c>
      <c r="G1932" t="s">
        <v>176</v>
      </c>
      <c r="H1932">
        <v>55</v>
      </c>
      <c r="I1932" t="s">
        <v>474</v>
      </c>
      <c r="J1932" t="s">
        <v>472</v>
      </c>
      <c r="K1932" t="s">
        <v>473</v>
      </c>
      <c r="L1932">
        <v>200</v>
      </c>
      <c r="M1932" t="s">
        <v>187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25">
      <c r="A1933">
        <v>49</v>
      </c>
      <c r="B1933" t="s">
        <v>467</v>
      </c>
      <c r="C1933">
        <v>2020</v>
      </c>
      <c r="D1933">
        <v>4</v>
      </c>
      <c r="E1933" t="s">
        <v>192</v>
      </c>
      <c r="F1933">
        <v>3</v>
      </c>
      <c r="G1933" t="s">
        <v>179</v>
      </c>
      <c r="H1933">
        <v>117</v>
      </c>
      <c r="I1933" t="s">
        <v>524</v>
      </c>
      <c r="J1933" t="s">
        <v>508</v>
      </c>
      <c r="K1933" t="s">
        <v>509</v>
      </c>
      <c r="L1933">
        <v>300</v>
      </c>
      <c r="M1933" t="s">
        <v>180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25">
      <c r="A1934">
        <v>49</v>
      </c>
      <c r="B1934" t="s">
        <v>467</v>
      </c>
      <c r="C1934">
        <v>2020</v>
      </c>
      <c r="D1934">
        <v>4</v>
      </c>
      <c r="E1934" t="s">
        <v>192</v>
      </c>
      <c r="F1934">
        <v>3</v>
      </c>
      <c r="G1934" t="s">
        <v>179</v>
      </c>
      <c r="H1934">
        <v>122</v>
      </c>
      <c r="I1934" t="s">
        <v>507</v>
      </c>
      <c r="J1934" t="s">
        <v>508</v>
      </c>
      <c r="K1934" t="s">
        <v>509</v>
      </c>
      <c r="L1934">
        <v>300</v>
      </c>
      <c r="M1934" t="s">
        <v>180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25">
      <c r="A1935">
        <v>49</v>
      </c>
      <c r="B1935" t="s">
        <v>467</v>
      </c>
      <c r="C1935">
        <v>2020</v>
      </c>
      <c r="D1935">
        <v>4</v>
      </c>
      <c r="E1935" t="s">
        <v>192</v>
      </c>
      <c r="F1935">
        <v>6</v>
      </c>
      <c r="G1935" t="s">
        <v>181</v>
      </c>
      <c r="H1935">
        <v>951</v>
      </c>
      <c r="I1935" t="s">
        <v>504</v>
      </c>
      <c r="J1935" t="s">
        <v>505</v>
      </c>
      <c r="K1935" t="s">
        <v>506</v>
      </c>
      <c r="L1935">
        <v>4562</v>
      </c>
      <c r="M1935" t="s">
        <v>188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25">
      <c r="A1936">
        <v>49</v>
      </c>
      <c r="B1936" t="s">
        <v>467</v>
      </c>
      <c r="C1936">
        <v>2020</v>
      </c>
      <c r="D1936">
        <v>4</v>
      </c>
      <c r="E1936" t="s">
        <v>192</v>
      </c>
      <c r="F1936">
        <v>5</v>
      </c>
      <c r="G1936" t="s">
        <v>184</v>
      </c>
      <c r="H1936">
        <v>628</v>
      </c>
      <c r="I1936" t="s">
        <v>487</v>
      </c>
      <c r="J1936" t="s">
        <v>488</v>
      </c>
      <c r="K1936" t="s">
        <v>489</v>
      </c>
      <c r="L1936">
        <v>460</v>
      </c>
      <c r="M1936" t="s">
        <v>185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25">
      <c r="A1937">
        <v>49</v>
      </c>
      <c r="B1937" t="s">
        <v>467</v>
      </c>
      <c r="C1937">
        <v>2020</v>
      </c>
      <c r="D1937">
        <v>4</v>
      </c>
      <c r="E1937" t="s">
        <v>192</v>
      </c>
      <c r="F1937">
        <v>6</v>
      </c>
      <c r="G1937" t="s">
        <v>181</v>
      </c>
      <c r="H1937">
        <v>628</v>
      </c>
      <c r="I1937" t="s">
        <v>487</v>
      </c>
      <c r="J1937" t="s">
        <v>488</v>
      </c>
      <c r="K1937" t="s">
        <v>489</v>
      </c>
      <c r="L1937">
        <v>700</v>
      </c>
      <c r="M1937" t="s">
        <v>182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25">
      <c r="A1938">
        <v>49</v>
      </c>
      <c r="B1938" t="s">
        <v>467</v>
      </c>
      <c r="C1938">
        <v>2020</v>
      </c>
      <c r="D1938">
        <v>4</v>
      </c>
      <c r="E1938" t="s">
        <v>192</v>
      </c>
      <c r="F1938">
        <v>5</v>
      </c>
      <c r="G1938" t="s">
        <v>184</v>
      </c>
      <c r="H1938">
        <v>616</v>
      </c>
      <c r="I1938" t="s">
        <v>493</v>
      </c>
      <c r="J1938" t="s">
        <v>488</v>
      </c>
      <c r="K1938" t="s">
        <v>489</v>
      </c>
      <c r="L1938">
        <v>4552</v>
      </c>
      <c r="M1938" t="s">
        <v>200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25">
      <c r="A1939">
        <v>49</v>
      </c>
      <c r="B1939" t="s">
        <v>467</v>
      </c>
      <c r="C1939">
        <v>2020</v>
      </c>
      <c r="D1939">
        <v>4</v>
      </c>
      <c r="E1939" t="s">
        <v>192</v>
      </c>
      <c r="F1939">
        <v>6</v>
      </c>
      <c r="G1939" t="s">
        <v>181</v>
      </c>
      <c r="H1939">
        <v>631</v>
      </c>
      <c r="I1939" t="s">
        <v>522</v>
      </c>
      <c r="J1939" t="s">
        <v>201</v>
      </c>
      <c r="K1939" t="s">
        <v>189</v>
      </c>
      <c r="L1939">
        <v>700</v>
      </c>
      <c r="M1939" t="s">
        <v>182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25">
      <c r="A1940">
        <v>49</v>
      </c>
      <c r="B1940" t="s">
        <v>467</v>
      </c>
      <c r="C1940">
        <v>2020</v>
      </c>
      <c r="D1940">
        <v>4</v>
      </c>
      <c r="E1940" t="s">
        <v>192</v>
      </c>
      <c r="F1940">
        <v>5</v>
      </c>
      <c r="G1940" t="s">
        <v>184</v>
      </c>
      <c r="H1940">
        <v>700</v>
      </c>
      <c r="I1940" t="s">
        <v>494</v>
      </c>
      <c r="J1940" t="s">
        <v>485</v>
      </c>
      <c r="K1940" t="s">
        <v>486</v>
      </c>
      <c r="L1940">
        <v>460</v>
      </c>
      <c r="M1940" t="s">
        <v>185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25">
      <c r="A1941">
        <v>49</v>
      </c>
      <c r="B1941" t="s">
        <v>467</v>
      </c>
      <c r="C1941">
        <v>2020</v>
      </c>
      <c r="D1941">
        <v>4</v>
      </c>
      <c r="E1941" t="s">
        <v>192</v>
      </c>
      <c r="F1941">
        <v>3</v>
      </c>
      <c r="G1941" t="s">
        <v>179</v>
      </c>
      <c r="H1941">
        <v>950</v>
      </c>
      <c r="I1941" t="s">
        <v>475</v>
      </c>
      <c r="J1941" t="s">
        <v>472</v>
      </c>
      <c r="K1941" t="s">
        <v>473</v>
      </c>
      <c r="L1941">
        <v>4532</v>
      </c>
      <c r="M1941" t="s">
        <v>186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25">
      <c r="A1942">
        <v>49</v>
      </c>
      <c r="B1942" t="s">
        <v>467</v>
      </c>
      <c r="C1942">
        <v>2020</v>
      </c>
      <c r="D1942">
        <v>4</v>
      </c>
      <c r="E1942" t="s">
        <v>192</v>
      </c>
      <c r="F1942">
        <v>5</v>
      </c>
      <c r="G1942" t="s">
        <v>184</v>
      </c>
      <c r="H1942">
        <v>950</v>
      </c>
      <c r="I1942" t="s">
        <v>475</v>
      </c>
      <c r="J1942" t="s">
        <v>472</v>
      </c>
      <c r="K1942" t="s">
        <v>473</v>
      </c>
      <c r="L1942">
        <v>4552</v>
      </c>
      <c r="M1942" t="s">
        <v>200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25">
      <c r="A1943">
        <v>49</v>
      </c>
      <c r="B1943" t="s">
        <v>467</v>
      </c>
      <c r="C1943">
        <v>2020</v>
      </c>
      <c r="D1943">
        <v>4</v>
      </c>
      <c r="E1943" t="s">
        <v>192</v>
      </c>
      <c r="F1943">
        <v>3</v>
      </c>
      <c r="G1943" t="s">
        <v>179</v>
      </c>
      <c r="H1943">
        <v>951</v>
      </c>
      <c r="I1943" t="s">
        <v>504</v>
      </c>
      <c r="J1943" t="s">
        <v>505</v>
      </c>
      <c r="K1943" t="s">
        <v>506</v>
      </c>
      <c r="L1943">
        <v>4532</v>
      </c>
      <c r="M1943" t="s">
        <v>186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25">
      <c r="A1944">
        <v>49</v>
      </c>
      <c r="B1944" t="s">
        <v>467</v>
      </c>
      <c r="C1944">
        <v>2020</v>
      </c>
      <c r="D1944">
        <v>4</v>
      </c>
      <c r="E1944" t="s">
        <v>192</v>
      </c>
      <c r="F1944">
        <v>10</v>
      </c>
      <c r="G1944" t="s">
        <v>193</v>
      </c>
      <c r="H1944">
        <v>628</v>
      </c>
      <c r="I1944" t="s">
        <v>487</v>
      </c>
      <c r="J1944" t="s">
        <v>488</v>
      </c>
      <c r="K1944" t="s">
        <v>489</v>
      </c>
      <c r="L1944">
        <v>207</v>
      </c>
      <c r="M1944" t="s">
        <v>195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25">
      <c r="A1945">
        <v>49</v>
      </c>
      <c r="B1945" t="s">
        <v>467</v>
      </c>
      <c r="C1945">
        <v>2020</v>
      </c>
      <c r="D1945">
        <v>4</v>
      </c>
      <c r="E1945" t="s">
        <v>192</v>
      </c>
      <c r="F1945">
        <v>3</v>
      </c>
      <c r="G1945" t="s">
        <v>179</v>
      </c>
      <c r="H1945">
        <v>628</v>
      </c>
      <c r="I1945" t="s">
        <v>487</v>
      </c>
      <c r="J1945" t="s">
        <v>488</v>
      </c>
      <c r="K1945" t="s">
        <v>489</v>
      </c>
      <c r="L1945">
        <v>300</v>
      </c>
      <c r="M1945" t="s">
        <v>180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25">
      <c r="A1946">
        <v>49</v>
      </c>
      <c r="B1946" t="s">
        <v>467</v>
      </c>
      <c r="C1946">
        <v>2020</v>
      </c>
      <c r="D1946">
        <v>4</v>
      </c>
      <c r="E1946" t="s">
        <v>192</v>
      </c>
      <c r="F1946">
        <v>3</v>
      </c>
      <c r="G1946" t="s">
        <v>179</v>
      </c>
      <c r="H1946">
        <v>616</v>
      </c>
      <c r="I1946" t="s">
        <v>493</v>
      </c>
      <c r="J1946" t="s">
        <v>488</v>
      </c>
      <c r="K1946" t="s">
        <v>489</v>
      </c>
      <c r="L1946">
        <v>4532</v>
      </c>
      <c r="M1946" t="s">
        <v>186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25">
      <c r="A1947">
        <v>49</v>
      </c>
      <c r="B1947" t="s">
        <v>467</v>
      </c>
      <c r="C1947">
        <v>2020</v>
      </c>
      <c r="D1947">
        <v>4</v>
      </c>
      <c r="E1947" t="s">
        <v>192</v>
      </c>
      <c r="F1947">
        <v>3</v>
      </c>
      <c r="G1947" t="s">
        <v>179</v>
      </c>
      <c r="H1947">
        <v>711</v>
      </c>
      <c r="I1947" t="s">
        <v>499</v>
      </c>
      <c r="J1947" t="s">
        <v>485</v>
      </c>
      <c r="K1947" t="s">
        <v>486</v>
      </c>
      <c r="L1947">
        <v>4532</v>
      </c>
      <c r="M1947" t="s">
        <v>186</v>
      </c>
      <c r="N1947">
        <v>327</v>
      </c>
      <c r="O1947">
        <v>4224904.21</v>
      </c>
      <c r="P1947">
        <v>60160981</v>
      </c>
      <c r="Q1947" t="str">
        <f t="shared" ref="Q1947:Q2010" si="31">VLOOKUP(J1947,S:T,2,FALSE)</f>
        <v>E5 - Large C&amp;I</v>
      </c>
    </row>
    <row r="1948" spans="1:17" x14ac:dyDescent="0.25">
      <c r="A1948">
        <v>49</v>
      </c>
      <c r="B1948" t="s">
        <v>467</v>
      </c>
      <c r="C1948">
        <v>2020</v>
      </c>
      <c r="D1948">
        <v>4</v>
      </c>
      <c r="E1948" t="s">
        <v>192</v>
      </c>
      <c r="F1948">
        <v>5</v>
      </c>
      <c r="G1948" t="s">
        <v>184</v>
      </c>
      <c r="H1948">
        <v>943</v>
      </c>
      <c r="I1948" t="s">
        <v>511</v>
      </c>
      <c r="J1948" t="s">
        <v>512</v>
      </c>
      <c r="K1948" t="s">
        <v>513</v>
      </c>
      <c r="L1948">
        <v>4552</v>
      </c>
      <c r="M1948" t="s">
        <v>200</v>
      </c>
      <c r="N1948">
        <v>1</v>
      </c>
      <c r="O1948">
        <v>8786.49</v>
      </c>
      <c r="P1948">
        <v>0</v>
      </c>
      <c r="Q1948" t="str">
        <f t="shared" si="31"/>
        <v>E6 - OTHER</v>
      </c>
    </row>
    <row r="1949" spans="1:17" x14ac:dyDescent="0.25">
      <c r="A1949">
        <v>49</v>
      </c>
      <c r="B1949" t="s">
        <v>467</v>
      </c>
      <c r="C1949">
        <v>2020</v>
      </c>
      <c r="D1949">
        <v>4</v>
      </c>
      <c r="E1949" t="s">
        <v>192</v>
      </c>
      <c r="F1949">
        <v>5</v>
      </c>
      <c r="G1949" t="s">
        <v>184</v>
      </c>
      <c r="H1949">
        <v>13</v>
      </c>
      <c r="I1949" t="s">
        <v>479</v>
      </c>
      <c r="J1949" t="s">
        <v>480</v>
      </c>
      <c r="K1949" t="s">
        <v>481</v>
      </c>
      <c r="L1949">
        <v>460</v>
      </c>
      <c r="M1949" t="s">
        <v>185</v>
      </c>
      <c r="N1949">
        <v>299</v>
      </c>
      <c r="O1949">
        <v>651957.43999999994</v>
      </c>
      <c r="P1949">
        <v>3215607</v>
      </c>
      <c r="Q1949" t="str">
        <f t="shared" si="31"/>
        <v>E4 - Medium C&amp;I</v>
      </c>
    </row>
    <row r="1950" spans="1:17" x14ac:dyDescent="0.25">
      <c r="A1950">
        <v>49</v>
      </c>
      <c r="B1950" t="s">
        <v>467</v>
      </c>
      <c r="C1950">
        <v>2020</v>
      </c>
      <c r="D1950">
        <v>4</v>
      </c>
      <c r="E1950" t="s">
        <v>192</v>
      </c>
      <c r="F1950">
        <v>3</v>
      </c>
      <c r="G1950" t="s">
        <v>179</v>
      </c>
      <c r="H1950">
        <v>6</v>
      </c>
      <c r="I1950" t="s">
        <v>468</v>
      </c>
      <c r="J1950" t="s">
        <v>469</v>
      </c>
      <c r="K1950" t="s">
        <v>470</v>
      </c>
      <c r="L1950">
        <v>300</v>
      </c>
      <c r="M1950" t="s">
        <v>180</v>
      </c>
      <c r="N1950">
        <v>1</v>
      </c>
      <c r="O1950">
        <v>66.75</v>
      </c>
      <c r="P1950">
        <v>395</v>
      </c>
      <c r="Q1950" t="str">
        <f t="shared" si="31"/>
        <v>E2 - Low Income Residential</v>
      </c>
    </row>
    <row r="1951" spans="1:17" x14ac:dyDescent="0.25">
      <c r="A1951">
        <v>49</v>
      </c>
      <c r="B1951" t="s">
        <v>467</v>
      </c>
      <c r="C1951">
        <v>2020</v>
      </c>
      <c r="D1951">
        <v>4</v>
      </c>
      <c r="E1951" t="s">
        <v>192</v>
      </c>
      <c r="F1951">
        <v>3</v>
      </c>
      <c r="G1951" t="s">
        <v>179</v>
      </c>
      <c r="H1951">
        <v>5</v>
      </c>
      <c r="I1951" t="s">
        <v>471</v>
      </c>
      <c r="J1951" t="s">
        <v>472</v>
      </c>
      <c r="K1951" t="s">
        <v>473</v>
      </c>
      <c r="L1951">
        <v>300</v>
      </c>
      <c r="M1951" t="s">
        <v>180</v>
      </c>
      <c r="N1951">
        <v>39026</v>
      </c>
      <c r="O1951">
        <v>3448004.89</v>
      </c>
      <c r="P1951">
        <v>36329144</v>
      </c>
      <c r="Q1951" t="str">
        <f t="shared" si="31"/>
        <v>E3 - Small C&amp;I</v>
      </c>
    </row>
    <row r="1952" spans="1:17" x14ac:dyDescent="0.25">
      <c r="A1952">
        <v>49</v>
      </c>
      <c r="B1952" t="s">
        <v>467</v>
      </c>
      <c r="C1952">
        <v>2020</v>
      </c>
      <c r="D1952">
        <v>4</v>
      </c>
      <c r="E1952" t="s">
        <v>192</v>
      </c>
      <c r="F1952">
        <v>3</v>
      </c>
      <c r="G1952" t="s">
        <v>179</v>
      </c>
      <c r="H1952">
        <v>55</v>
      </c>
      <c r="I1952" t="s">
        <v>474</v>
      </c>
      <c r="J1952" t="s">
        <v>472</v>
      </c>
      <c r="K1952" t="s">
        <v>473</v>
      </c>
      <c r="L1952">
        <v>300</v>
      </c>
      <c r="M1952" t="s">
        <v>180</v>
      </c>
      <c r="N1952">
        <v>54</v>
      </c>
      <c r="O1952">
        <v>-71715.22</v>
      </c>
      <c r="P1952">
        <v>55205</v>
      </c>
      <c r="Q1952" t="str">
        <f t="shared" si="31"/>
        <v>E3 - Small C&amp;I</v>
      </c>
    </row>
    <row r="1953" spans="1:17" x14ac:dyDescent="0.25">
      <c r="A1953">
        <v>49</v>
      </c>
      <c r="B1953" t="s">
        <v>467</v>
      </c>
      <c r="C1953">
        <v>2020</v>
      </c>
      <c r="D1953">
        <v>4</v>
      </c>
      <c r="E1953" t="s">
        <v>192</v>
      </c>
      <c r="F1953">
        <v>1</v>
      </c>
      <c r="G1953" t="s">
        <v>176</v>
      </c>
      <c r="H1953">
        <v>1</v>
      </c>
      <c r="I1953" t="s">
        <v>496</v>
      </c>
      <c r="J1953" t="s">
        <v>497</v>
      </c>
      <c r="K1953" t="s">
        <v>498</v>
      </c>
      <c r="L1953">
        <v>200</v>
      </c>
      <c r="M1953" t="s">
        <v>187</v>
      </c>
      <c r="N1953">
        <v>346087</v>
      </c>
      <c r="O1953">
        <v>38742011.619999997</v>
      </c>
      <c r="P1953">
        <v>173242011</v>
      </c>
      <c r="Q1953" t="str">
        <f t="shared" si="31"/>
        <v>E1 - Residential</v>
      </c>
    </row>
    <row r="1954" spans="1:17" x14ac:dyDescent="0.25">
      <c r="A1954">
        <v>49</v>
      </c>
      <c r="B1954" t="s">
        <v>467</v>
      </c>
      <c r="C1954">
        <v>2020</v>
      </c>
      <c r="D1954">
        <v>4</v>
      </c>
      <c r="E1954" t="s">
        <v>192</v>
      </c>
      <c r="F1954">
        <v>3</v>
      </c>
      <c r="G1954" t="s">
        <v>179</v>
      </c>
      <c r="H1954">
        <v>404</v>
      </c>
      <c r="I1954" t="s">
        <v>553</v>
      </c>
      <c r="J1954">
        <v>2107</v>
      </c>
      <c r="K1954" t="s">
        <v>189</v>
      </c>
      <c r="L1954">
        <v>300</v>
      </c>
      <c r="M1954" t="s">
        <v>180</v>
      </c>
      <c r="N1954">
        <v>17972</v>
      </c>
      <c r="O1954">
        <v>3033277.14</v>
      </c>
      <c r="P1954">
        <v>2208440.2400000002</v>
      </c>
      <c r="Q1954" t="str">
        <f t="shared" si="31"/>
        <v>G3 - Small C&amp;I</v>
      </c>
    </row>
    <row r="1955" spans="1:17" x14ac:dyDescent="0.25">
      <c r="A1955">
        <v>49</v>
      </c>
      <c r="B1955" t="s">
        <v>467</v>
      </c>
      <c r="C1955">
        <v>2020</v>
      </c>
      <c r="D1955">
        <v>4</v>
      </c>
      <c r="E1955" t="s">
        <v>192</v>
      </c>
      <c r="F1955">
        <v>3</v>
      </c>
      <c r="G1955" t="s">
        <v>179</v>
      </c>
      <c r="H1955">
        <v>428</v>
      </c>
      <c r="I1955" t="s">
        <v>576</v>
      </c>
      <c r="J1955" t="s">
        <v>577</v>
      </c>
      <c r="K1955" t="s">
        <v>189</v>
      </c>
      <c r="L1955">
        <v>1675</v>
      </c>
      <c r="M1955" t="s">
        <v>528</v>
      </c>
      <c r="N1955">
        <v>1</v>
      </c>
      <c r="O1955">
        <v>26503.58</v>
      </c>
      <c r="P1955">
        <v>34148.620000000003</v>
      </c>
      <c r="Q1955" t="str">
        <f t="shared" si="31"/>
        <v>G5 - Large C&amp;I</v>
      </c>
    </row>
    <row r="1956" spans="1:17" x14ac:dyDescent="0.25">
      <c r="A1956">
        <v>49</v>
      </c>
      <c r="B1956" t="s">
        <v>467</v>
      </c>
      <c r="C1956">
        <v>2020</v>
      </c>
      <c r="D1956">
        <v>4</v>
      </c>
      <c r="E1956" t="s">
        <v>192</v>
      </c>
      <c r="F1956">
        <v>10</v>
      </c>
      <c r="G1956" t="s">
        <v>193</v>
      </c>
      <c r="H1956">
        <v>401</v>
      </c>
      <c r="I1956" t="s">
        <v>572</v>
      </c>
      <c r="J1956">
        <v>1012</v>
      </c>
      <c r="K1956" t="s">
        <v>189</v>
      </c>
      <c r="L1956">
        <v>200</v>
      </c>
      <c r="M1956" t="s">
        <v>187</v>
      </c>
      <c r="N1956">
        <v>9</v>
      </c>
      <c r="O1956">
        <v>1824.63</v>
      </c>
      <c r="P1956">
        <v>1287.5</v>
      </c>
      <c r="Q1956" t="str">
        <f t="shared" si="31"/>
        <v>G1 - Residential</v>
      </c>
    </row>
    <row r="1957" spans="1:17" x14ac:dyDescent="0.25">
      <c r="A1957">
        <v>49</v>
      </c>
      <c r="B1957" t="s">
        <v>467</v>
      </c>
      <c r="C1957">
        <v>2020</v>
      </c>
      <c r="D1957">
        <v>4</v>
      </c>
      <c r="E1957" t="s">
        <v>192</v>
      </c>
      <c r="F1957">
        <v>3</v>
      </c>
      <c r="G1957" t="s">
        <v>179</v>
      </c>
      <c r="H1957">
        <v>407</v>
      </c>
      <c r="I1957" t="s">
        <v>543</v>
      </c>
      <c r="J1957" t="s">
        <v>544</v>
      </c>
      <c r="K1957" t="s">
        <v>189</v>
      </c>
      <c r="L1957">
        <v>1670</v>
      </c>
      <c r="M1957" t="s">
        <v>538</v>
      </c>
      <c r="N1957">
        <v>326</v>
      </c>
      <c r="O1957">
        <v>259998.53</v>
      </c>
      <c r="P1957">
        <v>561745.12</v>
      </c>
      <c r="Q1957" t="str">
        <f t="shared" si="31"/>
        <v>G4 - Medium C&amp;I</v>
      </c>
    </row>
    <row r="1958" spans="1:17" x14ac:dyDescent="0.25">
      <c r="A1958">
        <v>49</v>
      </c>
      <c r="B1958" t="s">
        <v>467</v>
      </c>
      <c r="C1958">
        <v>2020</v>
      </c>
      <c r="D1958">
        <v>4</v>
      </c>
      <c r="E1958" t="s">
        <v>192</v>
      </c>
      <c r="F1958">
        <v>5</v>
      </c>
      <c r="G1958" t="s">
        <v>184</v>
      </c>
      <c r="H1958">
        <v>406</v>
      </c>
      <c r="I1958" t="s">
        <v>550</v>
      </c>
      <c r="J1958">
        <v>2221</v>
      </c>
      <c r="K1958" t="s">
        <v>189</v>
      </c>
      <c r="L1958">
        <v>1670</v>
      </c>
      <c r="M1958" t="s">
        <v>538</v>
      </c>
      <c r="N1958">
        <v>23</v>
      </c>
      <c r="O1958">
        <v>20706.419999999998</v>
      </c>
      <c r="P1958">
        <v>42958.879999999997</v>
      </c>
      <c r="Q1958" t="str">
        <f t="shared" si="31"/>
        <v>G4 - Medium C&amp;I</v>
      </c>
    </row>
    <row r="1959" spans="1:17" x14ac:dyDescent="0.25">
      <c r="A1959">
        <v>49</v>
      </c>
      <c r="B1959" t="s">
        <v>467</v>
      </c>
      <c r="C1959">
        <v>2020</v>
      </c>
      <c r="D1959">
        <v>4</v>
      </c>
      <c r="E1959" t="s">
        <v>192</v>
      </c>
      <c r="F1959">
        <v>5</v>
      </c>
      <c r="G1959" t="s">
        <v>184</v>
      </c>
      <c r="H1959">
        <v>405</v>
      </c>
      <c r="I1959" t="s">
        <v>551</v>
      </c>
      <c r="J1959">
        <v>2237</v>
      </c>
      <c r="K1959" t="s">
        <v>189</v>
      </c>
      <c r="L1959">
        <v>400</v>
      </c>
      <c r="M1959" t="s">
        <v>184</v>
      </c>
      <c r="N1959">
        <v>21</v>
      </c>
      <c r="O1959">
        <v>37663.47</v>
      </c>
      <c r="P1959">
        <v>35635.71</v>
      </c>
      <c r="Q1959" t="str">
        <f t="shared" si="31"/>
        <v>G4 - Medium C&amp;I</v>
      </c>
    </row>
    <row r="1960" spans="1:17" x14ac:dyDescent="0.25">
      <c r="A1960">
        <v>49</v>
      </c>
      <c r="B1960" t="s">
        <v>467</v>
      </c>
      <c r="C1960">
        <v>2020</v>
      </c>
      <c r="D1960">
        <v>4</v>
      </c>
      <c r="E1960" t="s">
        <v>192</v>
      </c>
      <c r="F1960">
        <v>3</v>
      </c>
      <c r="G1960" t="s">
        <v>179</v>
      </c>
      <c r="H1960">
        <v>418</v>
      </c>
      <c r="I1960" t="s">
        <v>575</v>
      </c>
      <c r="J1960">
        <v>2321</v>
      </c>
      <c r="K1960" t="s">
        <v>189</v>
      </c>
      <c r="L1960">
        <v>1671</v>
      </c>
      <c r="M1960" t="s">
        <v>531</v>
      </c>
      <c r="N1960">
        <v>41</v>
      </c>
      <c r="O1960">
        <v>104299.93</v>
      </c>
      <c r="P1960">
        <v>262263.26</v>
      </c>
      <c r="Q1960" t="str">
        <f t="shared" si="31"/>
        <v>G5 - Large C&amp;I</v>
      </c>
    </row>
    <row r="1961" spans="1:17" x14ac:dyDescent="0.25">
      <c r="A1961">
        <v>49</v>
      </c>
      <c r="B1961" t="s">
        <v>467</v>
      </c>
      <c r="C1961">
        <v>2020</v>
      </c>
      <c r="D1961">
        <v>4</v>
      </c>
      <c r="E1961" t="s">
        <v>192</v>
      </c>
      <c r="F1961">
        <v>3</v>
      </c>
      <c r="G1961" t="s">
        <v>179</v>
      </c>
      <c r="H1961">
        <v>417</v>
      </c>
      <c r="I1961" t="s">
        <v>546</v>
      </c>
      <c r="J1961">
        <v>2367</v>
      </c>
      <c r="K1961" t="s">
        <v>189</v>
      </c>
      <c r="L1961">
        <v>300</v>
      </c>
      <c r="M1961" t="s">
        <v>180</v>
      </c>
      <c r="N1961">
        <v>22</v>
      </c>
      <c r="O1961">
        <v>95255.13</v>
      </c>
      <c r="P1961">
        <v>106355.2</v>
      </c>
      <c r="Q1961" t="str">
        <f t="shared" si="31"/>
        <v>G5 - Large C&amp;I</v>
      </c>
    </row>
    <row r="1962" spans="1:17" x14ac:dyDescent="0.25">
      <c r="A1962">
        <v>49</v>
      </c>
      <c r="B1962" t="s">
        <v>467</v>
      </c>
      <c r="C1962">
        <v>2020</v>
      </c>
      <c r="D1962">
        <v>4</v>
      </c>
      <c r="E1962" t="s">
        <v>192</v>
      </c>
      <c r="F1962">
        <v>5</v>
      </c>
      <c r="G1962" t="s">
        <v>184</v>
      </c>
      <c r="H1962">
        <v>423</v>
      </c>
      <c r="I1962" t="s">
        <v>529</v>
      </c>
      <c r="J1962" t="s">
        <v>530</v>
      </c>
      <c r="K1962" t="s">
        <v>189</v>
      </c>
      <c r="L1962">
        <v>1671</v>
      </c>
      <c r="M1962" t="s">
        <v>531</v>
      </c>
      <c r="N1962">
        <v>50</v>
      </c>
      <c r="O1962">
        <v>769729.91</v>
      </c>
      <c r="P1962">
        <v>3886271.37</v>
      </c>
      <c r="Q1962" t="str">
        <f t="shared" si="31"/>
        <v>G5 - Large C&amp;I</v>
      </c>
    </row>
    <row r="1963" spans="1:17" x14ac:dyDescent="0.25">
      <c r="A1963">
        <v>49</v>
      </c>
      <c r="B1963" t="s">
        <v>467</v>
      </c>
      <c r="C1963">
        <v>2020</v>
      </c>
      <c r="D1963">
        <v>4</v>
      </c>
      <c r="E1963" t="s">
        <v>192</v>
      </c>
      <c r="F1963">
        <v>5</v>
      </c>
      <c r="G1963" t="s">
        <v>184</v>
      </c>
      <c r="H1963">
        <v>421</v>
      </c>
      <c r="I1963" t="s">
        <v>532</v>
      </c>
      <c r="J1963">
        <v>2496</v>
      </c>
      <c r="K1963" t="s">
        <v>189</v>
      </c>
      <c r="L1963">
        <v>400</v>
      </c>
      <c r="M1963" t="s">
        <v>184</v>
      </c>
      <c r="N1963">
        <v>1</v>
      </c>
      <c r="O1963">
        <v>13266.86</v>
      </c>
      <c r="P1963">
        <v>17957.02</v>
      </c>
      <c r="Q1963" t="str">
        <f t="shared" si="31"/>
        <v>G5 - Large C&amp;I</v>
      </c>
    </row>
    <row r="1964" spans="1:17" x14ac:dyDescent="0.25">
      <c r="A1964">
        <v>49</v>
      </c>
      <c r="B1964" t="s">
        <v>467</v>
      </c>
      <c r="C1964">
        <v>2020</v>
      </c>
      <c r="D1964">
        <v>4</v>
      </c>
      <c r="E1964" t="s">
        <v>192</v>
      </c>
      <c r="F1964">
        <v>5</v>
      </c>
      <c r="G1964" t="s">
        <v>184</v>
      </c>
      <c r="H1964">
        <v>404</v>
      </c>
      <c r="I1964" t="s">
        <v>553</v>
      </c>
      <c r="J1964">
        <v>2107</v>
      </c>
      <c r="K1964" t="s">
        <v>189</v>
      </c>
      <c r="L1964">
        <v>400</v>
      </c>
      <c r="M1964" t="s">
        <v>184</v>
      </c>
      <c r="N1964">
        <v>7</v>
      </c>
      <c r="O1964">
        <v>3719.53</v>
      </c>
      <c r="P1964">
        <v>3048.8</v>
      </c>
      <c r="Q1964" t="str">
        <f t="shared" si="31"/>
        <v>G3 - Small C&amp;I</v>
      </c>
    </row>
    <row r="1965" spans="1:17" x14ac:dyDescent="0.25">
      <c r="A1965">
        <v>49</v>
      </c>
      <c r="B1965" t="s">
        <v>467</v>
      </c>
      <c r="C1965">
        <v>2020</v>
      </c>
      <c r="D1965">
        <v>4</v>
      </c>
      <c r="E1965" t="s">
        <v>192</v>
      </c>
      <c r="F1965">
        <v>3</v>
      </c>
      <c r="G1965" t="s">
        <v>179</v>
      </c>
      <c r="H1965">
        <v>440</v>
      </c>
      <c r="I1965" t="s">
        <v>569</v>
      </c>
      <c r="J1965" t="s">
        <v>570</v>
      </c>
      <c r="K1965" t="s">
        <v>189</v>
      </c>
      <c r="L1965">
        <v>1672</v>
      </c>
      <c r="M1965" t="s">
        <v>571</v>
      </c>
      <c r="N1965">
        <v>1</v>
      </c>
      <c r="O1965">
        <v>66012.12</v>
      </c>
      <c r="P1965">
        <v>402880.38</v>
      </c>
      <c r="Q1965" t="str">
        <f t="shared" si="31"/>
        <v>G5 - Large C&amp;I</v>
      </c>
    </row>
    <row r="1966" spans="1:17" x14ac:dyDescent="0.25">
      <c r="A1966">
        <v>49</v>
      </c>
      <c r="B1966" t="s">
        <v>467</v>
      </c>
      <c r="C1966">
        <v>2020</v>
      </c>
      <c r="D1966">
        <v>4</v>
      </c>
      <c r="E1966" t="s">
        <v>192</v>
      </c>
      <c r="F1966">
        <v>5</v>
      </c>
      <c r="G1966" t="s">
        <v>184</v>
      </c>
      <c r="H1966">
        <v>418</v>
      </c>
      <c r="I1966" t="s">
        <v>575</v>
      </c>
      <c r="J1966">
        <v>2321</v>
      </c>
      <c r="K1966" t="s">
        <v>189</v>
      </c>
      <c r="L1966">
        <v>1671</v>
      </c>
      <c r="M1966" t="s">
        <v>531</v>
      </c>
      <c r="N1966">
        <v>51</v>
      </c>
      <c r="O1966">
        <v>124365.87</v>
      </c>
      <c r="P1966">
        <v>309775.51</v>
      </c>
      <c r="Q1966" t="str">
        <f t="shared" si="31"/>
        <v>G5 - Large C&amp;I</v>
      </c>
    </row>
    <row r="1967" spans="1:17" x14ac:dyDescent="0.25">
      <c r="A1967">
        <v>49</v>
      </c>
      <c r="B1967" t="s">
        <v>467</v>
      </c>
      <c r="C1967">
        <v>2020</v>
      </c>
      <c r="D1967">
        <v>4</v>
      </c>
      <c r="E1967" t="s">
        <v>192</v>
      </c>
      <c r="F1967">
        <v>3</v>
      </c>
      <c r="G1967" t="s">
        <v>179</v>
      </c>
      <c r="H1967">
        <v>423</v>
      </c>
      <c r="I1967" t="s">
        <v>529</v>
      </c>
      <c r="J1967" t="s">
        <v>530</v>
      </c>
      <c r="K1967" t="s">
        <v>189</v>
      </c>
      <c r="L1967">
        <v>1671</v>
      </c>
      <c r="M1967" t="s">
        <v>531</v>
      </c>
      <c r="N1967">
        <v>13</v>
      </c>
      <c r="O1967">
        <v>169496.35</v>
      </c>
      <c r="P1967">
        <v>1040306.18</v>
      </c>
      <c r="Q1967" t="str">
        <f t="shared" si="31"/>
        <v>G5 - Large C&amp;I</v>
      </c>
    </row>
    <row r="1968" spans="1:17" x14ac:dyDescent="0.25">
      <c r="A1968">
        <v>49</v>
      </c>
      <c r="B1968" t="s">
        <v>467</v>
      </c>
      <c r="C1968">
        <v>2020</v>
      </c>
      <c r="D1968">
        <v>4</v>
      </c>
      <c r="E1968" t="s">
        <v>192</v>
      </c>
      <c r="F1968">
        <v>3</v>
      </c>
      <c r="G1968" t="s">
        <v>179</v>
      </c>
      <c r="H1968">
        <v>414</v>
      </c>
      <c r="I1968" t="s">
        <v>552</v>
      </c>
      <c r="J1968">
        <v>3421</v>
      </c>
      <c r="K1968" t="s">
        <v>189</v>
      </c>
      <c r="L1968">
        <v>1670</v>
      </c>
      <c r="M1968" t="s">
        <v>538</v>
      </c>
      <c r="N1968">
        <v>3</v>
      </c>
      <c r="O1968">
        <v>14467.1</v>
      </c>
      <c r="P1968">
        <v>53369.45</v>
      </c>
      <c r="Q1968" t="str">
        <f t="shared" si="31"/>
        <v>G5 - Large C&amp;I</v>
      </c>
    </row>
    <row r="1969" spans="1:17" x14ac:dyDescent="0.25">
      <c r="A1969">
        <v>49</v>
      </c>
      <c r="B1969" t="s">
        <v>467</v>
      </c>
      <c r="C1969">
        <v>2020</v>
      </c>
      <c r="D1969">
        <v>4</v>
      </c>
      <c r="E1969" t="s">
        <v>192</v>
      </c>
      <c r="F1969">
        <v>3</v>
      </c>
      <c r="G1969" t="s">
        <v>179</v>
      </c>
      <c r="H1969">
        <v>446</v>
      </c>
      <c r="I1969" t="s">
        <v>568</v>
      </c>
      <c r="J1969">
        <v>8011</v>
      </c>
      <c r="K1969" t="s">
        <v>189</v>
      </c>
      <c r="L1969">
        <v>300</v>
      </c>
      <c r="M1969" t="s">
        <v>180</v>
      </c>
      <c r="N1969">
        <v>23</v>
      </c>
      <c r="O1969">
        <v>1845.69</v>
      </c>
      <c r="P1969">
        <v>0</v>
      </c>
      <c r="Q1969" t="str">
        <f t="shared" si="31"/>
        <v>G6 - OTHER</v>
      </c>
    </row>
    <row r="1970" spans="1:17" x14ac:dyDescent="0.25">
      <c r="A1970">
        <v>49</v>
      </c>
      <c r="B1970" t="s">
        <v>467</v>
      </c>
      <c r="C1970">
        <v>2020</v>
      </c>
      <c r="D1970">
        <v>4</v>
      </c>
      <c r="E1970" t="s">
        <v>192</v>
      </c>
      <c r="F1970">
        <v>5</v>
      </c>
      <c r="G1970" t="s">
        <v>184</v>
      </c>
      <c r="H1970">
        <v>407</v>
      </c>
      <c r="I1970" t="s">
        <v>543</v>
      </c>
      <c r="J1970" t="s">
        <v>544</v>
      </c>
      <c r="K1970" t="s">
        <v>189</v>
      </c>
      <c r="L1970">
        <v>1670</v>
      </c>
      <c r="M1970" t="s">
        <v>538</v>
      </c>
      <c r="N1970">
        <v>8</v>
      </c>
      <c r="O1970">
        <v>6683.6</v>
      </c>
      <c r="P1970">
        <v>13907.06</v>
      </c>
      <c r="Q1970" t="str">
        <f t="shared" si="31"/>
        <v>G4 - Medium C&amp;I</v>
      </c>
    </row>
    <row r="1971" spans="1:17" x14ac:dyDescent="0.25">
      <c r="A1971">
        <v>49</v>
      </c>
      <c r="B1971" t="s">
        <v>467</v>
      </c>
      <c r="C1971">
        <v>2020</v>
      </c>
      <c r="D1971">
        <v>4</v>
      </c>
      <c r="E1971" t="s">
        <v>192</v>
      </c>
      <c r="F1971">
        <v>3</v>
      </c>
      <c r="G1971" t="s">
        <v>179</v>
      </c>
      <c r="H1971">
        <v>406</v>
      </c>
      <c r="I1971" t="s">
        <v>550</v>
      </c>
      <c r="J1971">
        <v>2221</v>
      </c>
      <c r="K1971" t="s">
        <v>189</v>
      </c>
      <c r="L1971">
        <v>1670</v>
      </c>
      <c r="M1971" t="s">
        <v>538</v>
      </c>
      <c r="N1971">
        <v>1449</v>
      </c>
      <c r="O1971">
        <v>923397.66</v>
      </c>
      <c r="P1971">
        <v>1858872.61</v>
      </c>
      <c r="Q1971" t="str">
        <f t="shared" si="31"/>
        <v>G4 - Medium C&amp;I</v>
      </c>
    </row>
    <row r="1972" spans="1:17" x14ac:dyDescent="0.25">
      <c r="A1972">
        <v>49</v>
      </c>
      <c r="B1972" t="s">
        <v>467</v>
      </c>
      <c r="C1972">
        <v>2020</v>
      </c>
      <c r="D1972">
        <v>4</v>
      </c>
      <c r="E1972" t="s">
        <v>192</v>
      </c>
      <c r="F1972">
        <v>5</v>
      </c>
      <c r="G1972" t="s">
        <v>184</v>
      </c>
      <c r="H1972">
        <v>419</v>
      </c>
      <c r="I1972" t="s">
        <v>566</v>
      </c>
      <c r="J1972" t="s">
        <v>567</v>
      </c>
      <c r="K1972" t="s">
        <v>189</v>
      </c>
      <c r="L1972">
        <v>1671</v>
      </c>
      <c r="M1972" t="s">
        <v>531</v>
      </c>
      <c r="N1972">
        <v>48</v>
      </c>
      <c r="O1972">
        <v>139300.47</v>
      </c>
      <c r="P1972">
        <v>367275.34</v>
      </c>
      <c r="Q1972" t="str">
        <f t="shared" si="31"/>
        <v>G5 - Large C&amp;I</v>
      </c>
    </row>
    <row r="1973" spans="1:17" x14ac:dyDescent="0.25">
      <c r="A1973">
        <v>49</v>
      </c>
      <c r="B1973" t="s">
        <v>467</v>
      </c>
      <c r="C1973">
        <v>2020</v>
      </c>
      <c r="D1973">
        <v>4</v>
      </c>
      <c r="E1973" t="s">
        <v>192</v>
      </c>
      <c r="F1973">
        <v>3</v>
      </c>
      <c r="G1973" t="s">
        <v>179</v>
      </c>
      <c r="H1973">
        <v>431</v>
      </c>
      <c r="I1973" t="s">
        <v>561</v>
      </c>
      <c r="J1973" t="s">
        <v>562</v>
      </c>
      <c r="K1973" t="s">
        <v>189</v>
      </c>
      <c r="L1973">
        <v>1673</v>
      </c>
      <c r="M1973" t="s">
        <v>563</v>
      </c>
      <c r="N1973">
        <v>3</v>
      </c>
      <c r="O1973">
        <v>-25631.95</v>
      </c>
      <c r="P1973">
        <v>0</v>
      </c>
      <c r="Q1973" t="str">
        <f t="shared" si="31"/>
        <v>G6 - OTHER</v>
      </c>
    </row>
    <row r="1974" spans="1:17" x14ac:dyDescent="0.25">
      <c r="A1974">
        <v>49</v>
      </c>
      <c r="B1974" t="s">
        <v>467</v>
      </c>
      <c r="C1974">
        <v>2020</v>
      </c>
      <c r="D1974">
        <v>4</v>
      </c>
      <c r="E1974" t="s">
        <v>192</v>
      </c>
      <c r="F1974">
        <v>3</v>
      </c>
      <c r="G1974" t="s">
        <v>179</v>
      </c>
      <c r="H1974">
        <v>443</v>
      </c>
      <c r="I1974" t="s">
        <v>541</v>
      </c>
      <c r="J1974">
        <v>2121</v>
      </c>
      <c r="K1974" t="s">
        <v>189</v>
      </c>
      <c r="L1974">
        <v>1670</v>
      </c>
      <c r="M1974" t="s">
        <v>538</v>
      </c>
      <c r="N1974">
        <v>803</v>
      </c>
      <c r="O1974">
        <v>139717.79</v>
      </c>
      <c r="P1974">
        <v>192884.1</v>
      </c>
      <c r="Q1974" t="str">
        <f t="shared" si="31"/>
        <v>G3 - Small C&amp;I</v>
      </c>
    </row>
    <row r="1975" spans="1:17" x14ac:dyDescent="0.25">
      <c r="A1975">
        <v>49</v>
      </c>
      <c r="B1975" t="s">
        <v>467</v>
      </c>
      <c r="C1975">
        <v>2020</v>
      </c>
      <c r="D1975">
        <v>4</v>
      </c>
      <c r="E1975" t="s">
        <v>192</v>
      </c>
      <c r="F1975">
        <v>10</v>
      </c>
      <c r="G1975" t="s">
        <v>193</v>
      </c>
      <c r="H1975">
        <v>400</v>
      </c>
      <c r="I1975" t="s">
        <v>557</v>
      </c>
      <c r="J1975">
        <v>1247</v>
      </c>
      <c r="K1975" t="s">
        <v>189</v>
      </c>
      <c r="L1975">
        <v>207</v>
      </c>
      <c r="M1975" t="s">
        <v>195</v>
      </c>
      <c r="N1975">
        <v>205933</v>
      </c>
      <c r="O1975">
        <v>27364309.449999999</v>
      </c>
      <c r="P1975">
        <v>19258049.260000002</v>
      </c>
      <c r="Q1975" t="str">
        <f t="shared" si="31"/>
        <v>G1 - Residential</v>
      </c>
    </row>
    <row r="1976" spans="1:17" x14ac:dyDescent="0.25">
      <c r="A1976">
        <v>49</v>
      </c>
      <c r="B1976" t="s">
        <v>467</v>
      </c>
      <c r="C1976">
        <v>2020</v>
      </c>
      <c r="D1976">
        <v>4</v>
      </c>
      <c r="E1976" t="s">
        <v>192</v>
      </c>
      <c r="F1976">
        <v>1</v>
      </c>
      <c r="G1976" t="s">
        <v>176</v>
      </c>
      <c r="H1976">
        <v>404</v>
      </c>
      <c r="I1976" t="s">
        <v>553</v>
      </c>
      <c r="J1976">
        <v>0</v>
      </c>
      <c r="K1976" t="s">
        <v>189</v>
      </c>
      <c r="L1976">
        <v>0</v>
      </c>
      <c r="M1976" t="s">
        <v>189</v>
      </c>
      <c r="N1976">
        <v>1</v>
      </c>
      <c r="O1976">
        <v>41.67</v>
      </c>
      <c r="P1976">
        <v>13.39</v>
      </c>
      <c r="Q1976" t="str">
        <f t="shared" si="31"/>
        <v>G6 - OTHER</v>
      </c>
    </row>
    <row r="1977" spans="1:17" x14ac:dyDescent="0.25">
      <c r="A1977">
        <v>49</v>
      </c>
      <c r="B1977" t="s">
        <v>467</v>
      </c>
      <c r="C1977">
        <v>2020</v>
      </c>
      <c r="D1977">
        <v>4</v>
      </c>
      <c r="E1977" t="s">
        <v>192</v>
      </c>
      <c r="F1977">
        <v>10</v>
      </c>
      <c r="G1977" t="s">
        <v>193</v>
      </c>
      <c r="H1977">
        <v>404</v>
      </c>
      <c r="I1977" t="s">
        <v>553</v>
      </c>
      <c r="J1977">
        <v>0</v>
      </c>
      <c r="K1977" t="s">
        <v>189</v>
      </c>
      <c r="L1977">
        <v>0</v>
      </c>
      <c r="M1977" t="s">
        <v>189</v>
      </c>
      <c r="N1977">
        <v>1</v>
      </c>
      <c r="O1977">
        <v>39.07</v>
      </c>
      <c r="P1977">
        <v>11.33</v>
      </c>
      <c r="Q1977" t="str">
        <f t="shared" si="31"/>
        <v>G6 - OTHER</v>
      </c>
    </row>
    <row r="1978" spans="1:17" x14ac:dyDescent="0.25">
      <c r="A1978">
        <v>49</v>
      </c>
      <c r="B1978" t="s">
        <v>467</v>
      </c>
      <c r="C1978">
        <v>2020</v>
      </c>
      <c r="D1978">
        <v>4</v>
      </c>
      <c r="E1978" t="s">
        <v>192</v>
      </c>
      <c r="F1978">
        <v>5</v>
      </c>
      <c r="G1978" t="s">
        <v>184</v>
      </c>
      <c r="H1978">
        <v>414</v>
      </c>
      <c r="I1978" t="s">
        <v>552</v>
      </c>
      <c r="J1978">
        <v>3421</v>
      </c>
      <c r="K1978" t="s">
        <v>189</v>
      </c>
      <c r="L1978">
        <v>1670</v>
      </c>
      <c r="M1978" t="s">
        <v>538</v>
      </c>
      <c r="N1978">
        <v>1</v>
      </c>
      <c r="O1978">
        <v>4431.1899999999996</v>
      </c>
      <c r="P1978">
        <v>14686.77</v>
      </c>
      <c r="Q1978" t="str">
        <f t="shared" si="31"/>
        <v>G5 - Large C&amp;I</v>
      </c>
    </row>
    <row r="1979" spans="1:17" x14ac:dyDescent="0.25">
      <c r="A1979">
        <v>49</v>
      </c>
      <c r="B1979" t="s">
        <v>467</v>
      </c>
      <c r="C1979">
        <v>2020</v>
      </c>
      <c r="D1979">
        <v>4</v>
      </c>
      <c r="E1979" t="s">
        <v>192</v>
      </c>
      <c r="F1979">
        <v>3</v>
      </c>
      <c r="G1979" t="s">
        <v>179</v>
      </c>
      <c r="H1979">
        <v>413</v>
      </c>
      <c r="I1979" t="s">
        <v>558</v>
      </c>
      <c r="J1979">
        <v>3496</v>
      </c>
      <c r="K1979" t="s">
        <v>189</v>
      </c>
      <c r="L1979">
        <v>300</v>
      </c>
      <c r="M1979" t="s">
        <v>180</v>
      </c>
      <c r="N1979">
        <v>6</v>
      </c>
      <c r="O1979">
        <v>43161.26</v>
      </c>
      <c r="P1979">
        <v>50262.57</v>
      </c>
      <c r="Q1979" t="str">
        <f t="shared" si="31"/>
        <v>G5 - Large C&amp;I</v>
      </c>
    </row>
    <row r="1980" spans="1:17" x14ac:dyDescent="0.25">
      <c r="A1980">
        <v>49</v>
      </c>
      <c r="B1980" t="s">
        <v>467</v>
      </c>
      <c r="C1980">
        <v>2020</v>
      </c>
      <c r="D1980">
        <v>4</v>
      </c>
      <c r="E1980" t="s">
        <v>192</v>
      </c>
      <c r="F1980">
        <v>3</v>
      </c>
      <c r="G1980" t="s">
        <v>179</v>
      </c>
      <c r="H1980">
        <v>411</v>
      </c>
      <c r="I1980" t="s">
        <v>536</v>
      </c>
      <c r="J1980" t="s">
        <v>537</v>
      </c>
      <c r="K1980" t="s">
        <v>189</v>
      </c>
      <c r="L1980">
        <v>1670</v>
      </c>
      <c r="M1980" t="s">
        <v>538</v>
      </c>
      <c r="N1980">
        <v>108</v>
      </c>
      <c r="O1980">
        <v>409013.18</v>
      </c>
      <c r="P1980">
        <v>881258.2</v>
      </c>
      <c r="Q1980" t="str">
        <f t="shared" si="31"/>
        <v>G5 - Large C&amp;I</v>
      </c>
    </row>
    <row r="1981" spans="1:17" x14ac:dyDescent="0.25">
      <c r="A1981">
        <v>49</v>
      </c>
      <c r="B1981" t="s">
        <v>467</v>
      </c>
      <c r="C1981">
        <v>2020</v>
      </c>
      <c r="D1981">
        <v>4</v>
      </c>
      <c r="E1981" t="s">
        <v>192</v>
      </c>
      <c r="F1981">
        <v>5</v>
      </c>
      <c r="G1981" t="s">
        <v>184</v>
      </c>
      <c r="H1981">
        <v>411</v>
      </c>
      <c r="I1981" t="s">
        <v>536</v>
      </c>
      <c r="J1981" t="s">
        <v>537</v>
      </c>
      <c r="K1981" t="s">
        <v>189</v>
      </c>
      <c r="L1981">
        <v>1670</v>
      </c>
      <c r="M1981" t="s">
        <v>538</v>
      </c>
      <c r="N1981">
        <v>9</v>
      </c>
      <c r="O1981">
        <v>32358.17</v>
      </c>
      <c r="P1981">
        <v>68514.570000000007</v>
      </c>
      <c r="Q1981" t="str">
        <f t="shared" si="31"/>
        <v>G5 - Large C&amp;I</v>
      </c>
    </row>
    <row r="1982" spans="1:17" x14ac:dyDescent="0.25">
      <c r="A1982">
        <v>49</v>
      </c>
      <c r="B1982" t="s">
        <v>467</v>
      </c>
      <c r="C1982">
        <v>2020</v>
      </c>
      <c r="D1982">
        <v>4</v>
      </c>
      <c r="E1982" t="s">
        <v>192</v>
      </c>
      <c r="F1982">
        <v>1</v>
      </c>
      <c r="G1982" t="s">
        <v>176</v>
      </c>
      <c r="H1982">
        <v>403</v>
      </c>
      <c r="I1982" t="s">
        <v>559</v>
      </c>
      <c r="J1982">
        <v>1101</v>
      </c>
      <c r="K1982" t="s">
        <v>189</v>
      </c>
      <c r="L1982">
        <v>200</v>
      </c>
      <c r="M1982" t="s">
        <v>187</v>
      </c>
      <c r="N1982">
        <v>590</v>
      </c>
      <c r="O1982">
        <v>26311.93</v>
      </c>
      <c r="P1982">
        <v>20888.400000000001</v>
      </c>
      <c r="Q1982" t="str">
        <f t="shared" si="31"/>
        <v>G2 - Low Income Residential</v>
      </c>
    </row>
    <row r="1983" spans="1:17" x14ac:dyDescent="0.25">
      <c r="A1983">
        <v>49</v>
      </c>
      <c r="B1983" t="s">
        <v>467</v>
      </c>
      <c r="C1983">
        <v>2020</v>
      </c>
      <c r="D1983">
        <v>4</v>
      </c>
      <c r="E1983" t="s">
        <v>192</v>
      </c>
      <c r="F1983">
        <v>3</v>
      </c>
      <c r="G1983" t="s">
        <v>179</v>
      </c>
      <c r="H1983">
        <v>422</v>
      </c>
      <c r="I1983" t="s">
        <v>547</v>
      </c>
      <c r="J1983">
        <v>2421</v>
      </c>
      <c r="K1983" t="s">
        <v>189</v>
      </c>
      <c r="L1983">
        <v>1671</v>
      </c>
      <c r="M1983" t="s">
        <v>531</v>
      </c>
      <c r="N1983">
        <v>2</v>
      </c>
      <c r="O1983">
        <v>8297.5</v>
      </c>
      <c r="P1983">
        <v>31300.67</v>
      </c>
      <c r="Q1983" t="str">
        <f t="shared" si="31"/>
        <v>G5 - Large C&amp;I</v>
      </c>
    </row>
    <row r="1984" spans="1:17" x14ac:dyDescent="0.25">
      <c r="A1984">
        <v>49</v>
      </c>
      <c r="B1984" t="s">
        <v>467</v>
      </c>
      <c r="C1984">
        <v>2020</v>
      </c>
      <c r="D1984">
        <v>4</v>
      </c>
      <c r="E1984" t="s">
        <v>192</v>
      </c>
      <c r="F1984">
        <v>5</v>
      </c>
      <c r="G1984" t="s">
        <v>184</v>
      </c>
      <c r="H1984">
        <v>422</v>
      </c>
      <c r="I1984" t="s">
        <v>547</v>
      </c>
      <c r="J1984">
        <v>2421</v>
      </c>
      <c r="K1984" t="s">
        <v>189</v>
      </c>
      <c r="L1984">
        <v>1671</v>
      </c>
      <c r="M1984" t="s">
        <v>531</v>
      </c>
      <c r="N1984">
        <v>13</v>
      </c>
      <c r="O1984">
        <v>83860.509999999995</v>
      </c>
      <c r="P1984">
        <v>308880.39</v>
      </c>
      <c r="Q1984" t="str">
        <f t="shared" si="31"/>
        <v>G5 - Large C&amp;I</v>
      </c>
    </row>
    <row r="1985" spans="1:17" x14ac:dyDescent="0.25">
      <c r="A1985">
        <v>49</v>
      </c>
      <c r="B1985" t="s">
        <v>467</v>
      </c>
      <c r="C1985">
        <v>2020</v>
      </c>
      <c r="D1985">
        <v>4</v>
      </c>
      <c r="E1985" t="s">
        <v>192</v>
      </c>
      <c r="F1985">
        <v>3</v>
      </c>
      <c r="G1985" t="s">
        <v>179</v>
      </c>
      <c r="H1985">
        <v>400</v>
      </c>
      <c r="I1985" t="s">
        <v>557</v>
      </c>
      <c r="J1985">
        <v>0</v>
      </c>
      <c r="K1985" t="s">
        <v>189</v>
      </c>
      <c r="L1985">
        <v>0</v>
      </c>
      <c r="M1985" t="s">
        <v>189</v>
      </c>
      <c r="N1985">
        <v>1</v>
      </c>
      <c r="O1985">
        <v>877.16</v>
      </c>
      <c r="P1985">
        <v>677.74</v>
      </c>
      <c r="Q1985" t="str">
        <f t="shared" si="31"/>
        <v>G6 - OTHER</v>
      </c>
    </row>
    <row r="1986" spans="1:17" x14ac:dyDescent="0.25">
      <c r="A1986">
        <v>49</v>
      </c>
      <c r="B1986" t="s">
        <v>467</v>
      </c>
      <c r="C1986">
        <v>2020</v>
      </c>
      <c r="D1986">
        <v>4</v>
      </c>
      <c r="E1986" t="s">
        <v>192</v>
      </c>
      <c r="F1986">
        <v>3</v>
      </c>
      <c r="G1986" t="s">
        <v>179</v>
      </c>
      <c r="H1986">
        <v>409</v>
      </c>
      <c r="I1986" t="s">
        <v>564</v>
      </c>
      <c r="J1986">
        <v>3367</v>
      </c>
      <c r="K1986" t="s">
        <v>189</v>
      </c>
      <c r="L1986">
        <v>300</v>
      </c>
      <c r="M1986" t="s">
        <v>180</v>
      </c>
      <c r="N1986">
        <v>87</v>
      </c>
      <c r="O1986">
        <v>545911.09</v>
      </c>
      <c r="P1986">
        <v>521173.61</v>
      </c>
      <c r="Q1986" t="str">
        <f t="shared" si="31"/>
        <v>G5 - Large C&amp;I</v>
      </c>
    </row>
    <row r="1987" spans="1:17" x14ac:dyDescent="0.25">
      <c r="A1987">
        <v>49</v>
      </c>
      <c r="B1987" t="s">
        <v>467</v>
      </c>
      <c r="C1987">
        <v>2020</v>
      </c>
      <c r="D1987">
        <v>4</v>
      </c>
      <c r="E1987" t="s">
        <v>192</v>
      </c>
      <c r="F1987">
        <v>3</v>
      </c>
      <c r="G1987" t="s">
        <v>179</v>
      </c>
      <c r="H1987">
        <v>415</v>
      </c>
      <c r="I1987" t="s">
        <v>548</v>
      </c>
      <c r="J1987" t="s">
        <v>549</v>
      </c>
      <c r="K1987" t="s">
        <v>189</v>
      </c>
      <c r="L1987">
        <v>1670</v>
      </c>
      <c r="M1987" t="s">
        <v>538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25">
      <c r="A1988">
        <v>49</v>
      </c>
      <c r="B1988" t="s">
        <v>467</v>
      </c>
      <c r="C1988">
        <v>2020</v>
      </c>
      <c r="D1988">
        <v>4</v>
      </c>
      <c r="E1988" t="s">
        <v>192</v>
      </c>
      <c r="F1988">
        <v>5</v>
      </c>
      <c r="G1988" t="s">
        <v>184</v>
      </c>
      <c r="H1988">
        <v>410</v>
      </c>
      <c r="I1988" t="s">
        <v>560</v>
      </c>
      <c r="J1988">
        <v>3321</v>
      </c>
      <c r="K1988" t="s">
        <v>189</v>
      </c>
      <c r="L1988">
        <v>1670</v>
      </c>
      <c r="M1988" t="s">
        <v>538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25">
      <c r="A1989">
        <v>49</v>
      </c>
      <c r="B1989" t="s">
        <v>467</v>
      </c>
      <c r="C1989">
        <v>2020</v>
      </c>
      <c r="D1989">
        <v>4</v>
      </c>
      <c r="E1989" t="s">
        <v>192</v>
      </c>
      <c r="F1989">
        <v>3</v>
      </c>
      <c r="G1989" t="s">
        <v>179</v>
      </c>
      <c r="H1989">
        <v>439</v>
      </c>
      <c r="I1989" t="s">
        <v>534</v>
      </c>
      <c r="J1989" t="s">
        <v>535</v>
      </c>
      <c r="K1989" t="s">
        <v>189</v>
      </c>
      <c r="L1989">
        <v>300</v>
      </c>
      <c r="M1989" t="s">
        <v>180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25">
      <c r="A1990">
        <v>49</v>
      </c>
      <c r="B1990" t="s">
        <v>467</v>
      </c>
      <c r="C1990">
        <v>2020</v>
      </c>
      <c r="D1990">
        <v>4</v>
      </c>
      <c r="E1990" t="s">
        <v>192</v>
      </c>
      <c r="F1990">
        <v>3</v>
      </c>
      <c r="G1990" t="s">
        <v>179</v>
      </c>
      <c r="H1990">
        <v>408</v>
      </c>
      <c r="I1990" t="s">
        <v>525</v>
      </c>
      <c r="J1990">
        <v>2231</v>
      </c>
      <c r="K1990" t="s">
        <v>189</v>
      </c>
      <c r="L1990">
        <v>300</v>
      </c>
      <c r="M1990" t="s">
        <v>180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25">
      <c r="A1991">
        <v>49</v>
      </c>
      <c r="B1991" t="s">
        <v>467</v>
      </c>
      <c r="C1991">
        <v>2020</v>
      </c>
      <c r="D1991">
        <v>4</v>
      </c>
      <c r="E1991" t="s">
        <v>192</v>
      </c>
      <c r="F1991">
        <v>3</v>
      </c>
      <c r="G1991" t="s">
        <v>179</v>
      </c>
      <c r="H1991">
        <v>405</v>
      </c>
      <c r="I1991" t="s">
        <v>551</v>
      </c>
      <c r="J1991">
        <v>2237</v>
      </c>
      <c r="K1991" t="s">
        <v>189</v>
      </c>
      <c r="L1991">
        <v>300</v>
      </c>
      <c r="M1991" t="s">
        <v>180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25">
      <c r="A1992">
        <v>49</v>
      </c>
      <c r="B1992" t="s">
        <v>467</v>
      </c>
      <c r="C1992">
        <v>2020</v>
      </c>
      <c r="D1992">
        <v>4</v>
      </c>
      <c r="E1992" t="s">
        <v>192</v>
      </c>
      <c r="F1992">
        <v>5</v>
      </c>
      <c r="G1992" t="s">
        <v>184</v>
      </c>
      <c r="H1992">
        <v>420</v>
      </c>
      <c r="I1992" t="s">
        <v>545</v>
      </c>
      <c r="J1992">
        <v>2331</v>
      </c>
      <c r="K1992" t="s">
        <v>189</v>
      </c>
      <c r="L1992">
        <v>400</v>
      </c>
      <c r="M1992" t="s">
        <v>184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25">
      <c r="A1993">
        <v>49</v>
      </c>
      <c r="B1993" t="s">
        <v>467</v>
      </c>
      <c r="C1993">
        <v>2020</v>
      </c>
      <c r="D1993">
        <v>4</v>
      </c>
      <c r="E1993" t="s">
        <v>192</v>
      </c>
      <c r="F1993">
        <v>5</v>
      </c>
      <c r="G1993" t="s">
        <v>184</v>
      </c>
      <c r="H1993">
        <v>417</v>
      </c>
      <c r="I1993" t="s">
        <v>546</v>
      </c>
      <c r="J1993">
        <v>2367</v>
      </c>
      <c r="K1993" t="s">
        <v>189</v>
      </c>
      <c r="L1993">
        <v>400</v>
      </c>
      <c r="M1993" t="s">
        <v>184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25">
      <c r="A1994">
        <v>49</v>
      </c>
      <c r="B1994" t="s">
        <v>467</v>
      </c>
      <c r="C1994">
        <v>2020</v>
      </c>
      <c r="D1994">
        <v>4</v>
      </c>
      <c r="E1994" t="s">
        <v>192</v>
      </c>
      <c r="F1994">
        <v>3</v>
      </c>
      <c r="G1994" t="s">
        <v>179</v>
      </c>
      <c r="H1994">
        <v>430</v>
      </c>
      <c r="I1994" t="s">
        <v>539</v>
      </c>
      <c r="J1994" t="s">
        <v>540</v>
      </c>
      <c r="K1994" t="s">
        <v>189</v>
      </c>
      <c r="L1994">
        <v>300</v>
      </c>
      <c r="M1994" t="s">
        <v>180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25">
      <c r="A1995">
        <v>49</v>
      </c>
      <c r="B1995" t="s">
        <v>467</v>
      </c>
      <c r="C1995">
        <v>2020</v>
      </c>
      <c r="D1995">
        <v>4</v>
      </c>
      <c r="E1995" t="s">
        <v>192</v>
      </c>
      <c r="F1995">
        <v>3</v>
      </c>
      <c r="G1995" t="s">
        <v>179</v>
      </c>
      <c r="H1995">
        <v>412</v>
      </c>
      <c r="I1995" t="s">
        <v>580</v>
      </c>
      <c r="J1995">
        <v>3331</v>
      </c>
      <c r="K1995" t="s">
        <v>189</v>
      </c>
      <c r="L1995">
        <v>300</v>
      </c>
      <c r="M1995" t="s">
        <v>180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25">
      <c r="A1996">
        <v>49</v>
      </c>
      <c r="B1996" t="s">
        <v>467</v>
      </c>
      <c r="C1996">
        <v>2020</v>
      </c>
      <c r="D1996">
        <v>4</v>
      </c>
      <c r="E1996" t="s">
        <v>192</v>
      </c>
      <c r="F1996">
        <v>5</v>
      </c>
      <c r="G1996" t="s">
        <v>184</v>
      </c>
      <c r="H1996">
        <v>443</v>
      </c>
      <c r="I1996" t="s">
        <v>541</v>
      </c>
      <c r="J1996">
        <v>2121</v>
      </c>
      <c r="K1996" t="s">
        <v>189</v>
      </c>
      <c r="L1996">
        <v>1670</v>
      </c>
      <c r="M1996" t="s">
        <v>538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25">
      <c r="A1997">
        <v>49</v>
      </c>
      <c r="B1997" t="s">
        <v>467</v>
      </c>
      <c r="C1997">
        <v>2020</v>
      </c>
      <c r="D1997">
        <v>4</v>
      </c>
      <c r="E1997" t="s">
        <v>192</v>
      </c>
      <c r="F1997">
        <v>1</v>
      </c>
      <c r="G1997" t="s">
        <v>176</v>
      </c>
      <c r="H1997">
        <v>400</v>
      </c>
      <c r="I1997" t="s">
        <v>557</v>
      </c>
      <c r="J1997">
        <v>1247</v>
      </c>
      <c r="K1997" t="s">
        <v>189</v>
      </c>
      <c r="L1997">
        <v>207</v>
      </c>
      <c r="M1997" t="s">
        <v>195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25">
      <c r="A1998">
        <v>49</v>
      </c>
      <c r="B1998" t="s">
        <v>467</v>
      </c>
      <c r="C1998">
        <v>2020</v>
      </c>
      <c r="D1998">
        <v>4</v>
      </c>
      <c r="E1998" t="s">
        <v>192</v>
      </c>
      <c r="F1998">
        <v>3</v>
      </c>
      <c r="G1998" t="s">
        <v>179</v>
      </c>
      <c r="H1998">
        <v>442</v>
      </c>
      <c r="I1998" t="s">
        <v>578</v>
      </c>
      <c r="J1998" t="s">
        <v>579</v>
      </c>
      <c r="K1998" t="s">
        <v>189</v>
      </c>
      <c r="L1998">
        <v>1672</v>
      </c>
      <c r="M1998" t="s">
        <v>571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25">
      <c r="A1999">
        <v>49</v>
      </c>
      <c r="B1999" t="s">
        <v>467</v>
      </c>
      <c r="C1999">
        <v>2020</v>
      </c>
      <c r="D1999">
        <v>4</v>
      </c>
      <c r="E1999" t="s">
        <v>192</v>
      </c>
      <c r="F1999">
        <v>5</v>
      </c>
      <c r="G1999" t="s">
        <v>184</v>
      </c>
      <c r="H1999">
        <v>408</v>
      </c>
      <c r="I1999" t="s">
        <v>525</v>
      </c>
      <c r="J1999">
        <v>2231</v>
      </c>
      <c r="K1999" t="s">
        <v>189</v>
      </c>
      <c r="L1999">
        <v>400</v>
      </c>
      <c r="M1999" t="s">
        <v>184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25">
      <c r="A2000">
        <v>49</v>
      </c>
      <c r="B2000" t="s">
        <v>467</v>
      </c>
      <c r="C2000">
        <v>2020</v>
      </c>
      <c r="D2000">
        <v>4</v>
      </c>
      <c r="E2000" t="s">
        <v>192</v>
      </c>
      <c r="F2000">
        <v>5</v>
      </c>
      <c r="G2000" t="s">
        <v>184</v>
      </c>
      <c r="H2000">
        <v>424</v>
      </c>
      <c r="I2000" t="s">
        <v>565</v>
      </c>
      <c r="J2000">
        <v>2431</v>
      </c>
      <c r="K2000" t="s">
        <v>189</v>
      </c>
      <c r="L2000">
        <v>400</v>
      </c>
      <c r="M2000" t="s">
        <v>184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25">
      <c r="A2001">
        <v>49</v>
      </c>
      <c r="B2001" t="s">
        <v>467</v>
      </c>
      <c r="C2001">
        <v>2020</v>
      </c>
      <c r="D2001">
        <v>4</v>
      </c>
      <c r="E2001" t="s">
        <v>192</v>
      </c>
      <c r="F2001">
        <v>3</v>
      </c>
      <c r="G2001" t="s">
        <v>179</v>
      </c>
      <c r="H2001">
        <v>441</v>
      </c>
      <c r="I2001" t="s">
        <v>573</v>
      </c>
      <c r="J2001" t="s">
        <v>574</v>
      </c>
      <c r="K2001" t="s">
        <v>189</v>
      </c>
      <c r="L2001">
        <v>300</v>
      </c>
      <c r="M2001" t="s">
        <v>180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25">
      <c r="A2002">
        <v>49</v>
      </c>
      <c r="B2002" t="s">
        <v>467</v>
      </c>
      <c r="C2002">
        <v>2020</v>
      </c>
      <c r="D2002">
        <v>4</v>
      </c>
      <c r="E2002" t="s">
        <v>192</v>
      </c>
      <c r="F2002">
        <v>3</v>
      </c>
      <c r="G2002" t="s">
        <v>179</v>
      </c>
      <c r="H2002">
        <v>425</v>
      </c>
      <c r="I2002" t="s">
        <v>526</v>
      </c>
      <c r="J2002" t="s">
        <v>527</v>
      </c>
      <c r="K2002" t="s">
        <v>189</v>
      </c>
      <c r="L2002">
        <v>1675</v>
      </c>
      <c r="M2002" t="s">
        <v>528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25">
      <c r="A2003">
        <v>49</v>
      </c>
      <c r="B2003" t="s">
        <v>467</v>
      </c>
      <c r="C2003">
        <v>2020</v>
      </c>
      <c r="D2003">
        <v>4</v>
      </c>
      <c r="E2003" t="s">
        <v>192</v>
      </c>
      <c r="F2003">
        <v>10</v>
      </c>
      <c r="G2003" t="s">
        <v>193</v>
      </c>
      <c r="H2003">
        <v>402</v>
      </c>
      <c r="I2003" t="s">
        <v>533</v>
      </c>
      <c r="J2003">
        <v>1301</v>
      </c>
      <c r="K2003" t="s">
        <v>189</v>
      </c>
      <c r="L2003">
        <v>207</v>
      </c>
      <c r="M2003" t="s">
        <v>195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25">
      <c r="A2004">
        <v>49</v>
      </c>
      <c r="B2004" t="s">
        <v>467</v>
      </c>
      <c r="C2004">
        <v>2020</v>
      </c>
      <c r="D2004">
        <v>4</v>
      </c>
      <c r="E2004" t="s">
        <v>192</v>
      </c>
      <c r="F2004">
        <v>1</v>
      </c>
      <c r="G2004" t="s">
        <v>176</v>
      </c>
      <c r="H2004">
        <v>401</v>
      </c>
      <c r="I2004" t="s">
        <v>572</v>
      </c>
      <c r="J2004">
        <v>1012</v>
      </c>
      <c r="K2004" t="s">
        <v>189</v>
      </c>
      <c r="L2004">
        <v>200</v>
      </c>
      <c r="M2004" t="s">
        <v>187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25">
      <c r="A2005">
        <v>49</v>
      </c>
      <c r="B2005" t="s">
        <v>467</v>
      </c>
      <c r="C2005">
        <v>2020</v>
      </c>
      <c r="D2005">
        <v>4</v>
      </c>
      <c r="E2005" t="s">
        <v>192</v>
      </c>
      <c r="F2005">
        <v>3</v>
      </c>
      <c r="G2005" t="s">
        <v>179</v>
      </c>
      <c r="H2005">
        <v>444</v>
      </c>
      <c r="I2005" t="s">
        <v>542</v>
      </c>
      <c r="J2005">
        <v>2131</v>
      </c>
      <c r="K2005" t="s">
        <v>189</v>
      </c>
      <c r="L2005">
        <v>300</v>
      </c>
      <c r="M2005" t="s">
        <v>180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25">
      <c r="A2006">
        <v>49</v>
      </c>
      <c r="B2006" t="s">
        <v>467</v>
      </c>
      <c r="C2006">
        <v>2020</v>
      </c>
      <c r="D2006">
        <v>4</v>
      </c>
      <c r="E2006" t="s">
        <v>192</v>
      </c>
      <c r="F2006">
        <v>3</v>
      </c>
      <c r="G2006" t="s">
        <v>179</v>
      </c>
      <c r="H2006">
        <v>419</v>
      </c>
      <c r="I2006" t="s">
        <v>566</v>
      </c>
      <c r="J2006" t="s">
        <v>567</v>
      </c>
      <c r="K2006" t="s">
        <v>189</v>
      </c>
      <c r="L2006">
        <v>1671</v>
      </c>
      <c r="M2006" t="s">
        <v>531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25">
      <c r="A2007">
        <v>49</v>
      </c>
      <c r="B2007" t="s">
        <v>467</v>
      </c>
      <c r="C2007">
        <v>2020</v>
      </c>
      <c r="D2007">
        <v>4</v>
      </c>
      <c r="E2007" t="s">
        <v>192</v>
      </c>
      <c r="F2007">
        <v>3</v>
      </c>
      <c r="G2007" t="s">
        <v>179</v>
      </c>
      <c r="H2007">
        <v>420</v>
      </c>
      <c r="I2007" t="s">
        <v>545</v>
      </c>
      <c r="J2007">
        <v>2331</v>
      </c>
      <c r="K2007" t="s">
        <v>189</v>
      </c>
      <c r="L2007">
        <v>300</v>
      </c>
      <c r="M2007" t="s">
        <v>180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25">
      <c r="A2008">
        <v>49</v>
      </c>
      <c r="B2008" t="s">
        <v>467</v>
      </c>
      <c r="C2008">
        <v>2020</v>
      </c>
      <c r="D2008">
        <v>4</v>
      </c>
      <c r="E2008" t="s">
        <v>192</v>
      </c>
      <c r="F2008">
        <v>3</v>
      </c>
      <c r="G2008" t="s">
        <v>179</v>
      </c>
      <c r="H2008">
        <v>421</v>
      </c>
      <c r="I2008" t="s">
        <v>532</v>
      </c>
      <c r="J2008">
        <v>2496</v>
      </c>
      <c r="K2008" t="s">
        <v>189</v>
      </c>
      <c r="L2008">
        <v>300</v>
      </c>
      <c r="M2008" t="s">
        <v>180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25">
      <c r="A2009">
        <v>49</v>
      </c>
      <c r="B2009" t="s">
        <v>467</v>
      </c>
      <c r="C2009">
        <v>2020</v>
      </c>
      <c r="D2009">
        <v>4</v>
      </c>
      <c r="E2009" t="s">
        <v>192</v>
      </c>
      <c r="F2009">
        <v>3</v>
      </c>
      <c r="G2009" t="s">
        <v>179</v>
      </c>
      <c r="H2009">
        <v>432</v>
      </c>
      <c r="I2009" t="s">
        <v>554</v>
      </c>
      <c r="J2009" t="s">
        <v>555</v>
      </c>
      <c r="K2009" t="s">
        <v>189</v>
      </c>
      <c r="L2009">
        <v>1674</v>
      </c>
      <c r="M2009" t="s">
        <v>556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25">
      <c r="A2010">
        <v>49</v>
      </c>
      <c r="B2010" t="s">
        <v>467</v>
      </c>
      <c r="C2010">
        <v>2020</v>
      </c>
      <c r="D2010">
        <v>4</v>
      </c>
      <c r="E2010" t="s">
        <v>192</v>
      </c>
      <c r="F2010">
        <v>5</v>
      </c>
      <c r="G2010" t="s">
        <v>184</v>
      </c>
      <c r="H2010">
        <v>409</v>
      </c>
      <c r="I2010" t="s">
        <v>564</v>
      </c>
      <c r="J2010">
        <v>3367</v>
      </c>
      <c r="K2010" t="s">
        <v>189</v>
      </c>
      <c r="L2010">
        <v>400</v>
      </c>
      <c r="M2010" t="s">
        <v>184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25">
      <c r="A2011">
        <v>49</v>
      </c>
      <c r="B2011" t="s">
        <v>467</v>
      </c>
      <c r="C2011">
        <v>2020</v>
      </c>
      <c r="D2011">
        <v>4</v>
      </c>
      <c r="E2011" t="s">
        <v>192</v>
      </c>
      <c r="F2011">
        <v>5</v>
      </c>
      <c r="G2011" t="s">
        <v>184</v>
      </c>
      <c r="H2011">
        <v>415</v>
      </c>
      <c r="I2011" t="s">
        <v>548</v>
      </c>
      <c r="J2011" t="s">
        <v>549</v>
      </c>
      <c r="K2011" t="s">
        <v>189</v>
      </c>
      <c r="L2011">
        <v>1670</v>
      </c>
      <c r="M2011" t="s">
        <v>538</v>
      </c>
      <c r="N2011">
        <v>3</v>
      </c>
      <c r="O2011">
        <v>15762.81</v>
      </c>
      <c r="P2011">
        <v>63204.92</v>
      </c>
      <c r="Q2011" t="str">
        <f t="shared" ref="Q2011:Q2074" si="32">VLOOKUP(J2011,S:T,2,FALSE)</f>
        <v>G5 - Large C&amp;I</v>
      </c>
    </row>
    <row r="2012" spans="1:17" x14ac:dyDescent="0.25">
      <c r="A2012">
        <v>49</v>
      </c>
      <c r="B2012" t="s">
        <v>467</v>
      </c>
      <c r="C2012">
        <v>2020</v>
      </c>
      <c r="D2012">
        <v>4</v>
      </c>
      <c r="E2012" t="s">
        <v>192</v>
      </c>
      <c r="F2012">
        <v>3</v>
      </c>
      <c r="G2012" t="s">
        <v>179</v>
      </c>
      <c r="H2012">
        <v>410</v>
      </c>
      <c r="I2012" t="s">
        <v>560</v>
      </c>
      <c r="J2012">
        <v>3321</v>
      </c>
      <c r="K2012" t="s">
        <v>189</v>
      </c>
      <c r="L2012">
        <v>1670</v>
      </c>
      <c r="M2012" t="s">
        <v>538</v>
      </c>
      <c r="N2012">
        <v>208</v>
      </c>
      <c r="O2012">
        <v>697839.69</v>
      </c>
      <c r="P2012">
        <v>1412978.06</v>
      </c>
      <c r="Q2012" t="str">
        <f t="shared" si="32"/>
        <v>G5 - Large C&amp;I</v>
      </c>
    </row>
    <row r="2013" spans="1:17" x14ac:dyDescent="0.25">
      <c r="A2013">
        <v>49</v>
      </c>
      <c r="B2013" t="s">
        <v>467</v>
      </c>
      <c r="C2013">
        <v>2020</v>
      </c>
      <c r="D2013">
        <v>5</v>
      </c>
      <c r="E2013" t="s">
        <v>191</v>
      </c>
      <c r="F2013">
        <v>6</v>
      </c>
      <c r="G2013" t="s">
        <v>181</v>
      </c>
      <c r="H2013">
        <v>610</v>
      </c>
      <c r="I2013" t="s">
        <v>476</v>
      </c>
      <c r="J2013" t="s">
        <v>477</v>
      </c>
      <c r="K2013" t="s">
        <v>478</v>
      </c>
      <c r="L2013">
        <v>700</v>
      </c>
      <c r="M2013" t="s">
        <v>182</v>
      </c>
      <c r="N2013">
        <v>10</v>
      </c>
      <c r="O2013">
        <v>9317.92</v>
      </c>
      <c r="P2013">
        <v>14219</v>
      </c>
      <c r="Q2013" t="str">
        <f t="shared" si="32"/>
        <v>E6 - OTHER</v>
      </c>
    </row>
    <row r="2014" spans="1:17" x14ac:dyDescent="0.25">
      <c r="A2014">
        <v>49</v>
      </c>
      <c r="B2014" t="s">
        <v>467</v>
      </c>
      <c r="C2014">
        <v>2020</v>
      </c>
      <c r="D2014">
        <v>5</v>
      </c>
      <c r="E2014" t="s">
        <v>191</v>
      </c>
      <c r="F2014">
        <v>5</v>
      </c>
      <c r="G2014" t="s">
        <v>184</v>
      </c>
      <c r="H2014">
        <v>616</v>
      </c>
      <c r="I2014" t="s">
        <v>493</v>
      </c>
      <c r="J2014" t="s">
        <v>488</v>
      </c>
      <c r="K2014" t="s">
        <v>489</v>
      </c>
      <c r="L2014">
        <v>4552</v>
      </c>
      <c r="M2014" t="s">
        <v>200</v>
      </c>
      <c r="N2014">
        <v>20</v>
      </c>
      <c r="O2014">
        <v>2144.2399999999998</v>
      </c>
      <c r="P2014">
        <v>10059</v>
      </c>
      <c r="Q2014" t="str">
        <f t="shared" si="32"/>
        <v>E6 - OTHER</v>
      </c>
    </row>
    <row r="2015" spans="1:17" x14ac:dyDescent="0.25">
      <c r="A2015">
        <v>49</v>
      </c>
      <c r="B2015" t="s">
        <v>467</v>
      </c>
      <c r="C2015">
        <v>2020</v>
      </c>
      <c r="D2015">
        <v>5</v>
      </c>
      <c r="E2015" t="s">
        <v>191</v>
      </c>
      <c r="F2015">
        <v>5</v>
      </c>
      <c r="G2015" t="s">
        <v>184</v>
      </c>
      <c r="H2015">
        <v>700</v>
      </c>
      <c r="I2015" t="s">
        <v>494</v>
      </c>
      <c r="J2015" t="s">
        <v>485</v>
      </c>
      <c r="K2015" t="s">
        <v>486</v>
      </c>
      <c r="L2015">
        <v>460</v>
      </c>
      <c r="M2015" t="s">
        <v>185</v>
      </c>
      <c r="N2015">
        <v>35</v>
      </c>
      <c r="O2015">
        <v>368751.47</v>
      </c>
      <c r="P2015">
        <v>1903981</v>
      </c>
      <c r="Q2015" t="str">
        <f t="shared" si="32"/>
        <v>E5 - Large C&amp;I</v>
      </c>
    </row>
    <row r="2016" spans="1:17" x14ac:dyDescent="0.25">
      <c r="A2016">
        <v>49</v>
      </c>
      <c r="B2016" t="s">
        <v>467</v>
      </c>
      <c r="C2016">
        <v>2020</v>
      </c>
      <c r="D2016">
        <v>5</v>
      </c>
      <c r="E2016" t="s">
        <v>191</v>
      </c>
      <c r="F2016">
        <v>5</v>
      </c>
      <c r="G2016" t="s">
        <v>184</v>
      </c>
      <c r="H2016">
        <v>13</v>
      </c>
      <c r="I2016" t="s">
        <v>479</v>
      </c>
      <c r="J2016" t="s">
        <v>480</v>
      </c>
      <c r="K2016" t="s">
        <v>481</v>
      </c>
      <c r="L2016">
        <v>460</v>
      </c>
      <c r="M2016" t="s">
        <v>185</v>
      </c>
      <c r="N2016">
        <v>284</v>
      </c>
      <c r="O2016">
        <v>563972.88</v>
      </c>
      <c r="P2016">
        <v>2670408</v>
      </c>
      <c r="Q2016" t="str">
        <f t="shared" si="32"/>
        <v>E4 - Medium C&amp;I</v>
      </c>
    </row>
    <row r="2017" spans="1:17" x14ac:dyDescent="0.25">
      <c r="A2017">
        <v>49</v>
      </c>
      <c r="B2017" t="s">
        <v>467</v>
      </c>
      <c r="C2017">
        <v>2020</v>
      </c>
      <c r="D2017">
        <v>5</v>
      </c>
      <c r="E2017" t="s">
        <v>191</v>
      </c>
      <c r="F2017">
        <v>1</v>
      </c>
      <c r="G2017" t="s">
        <v>176</v>
      </c>
      <c r="H2017">
        <v>6</v>
      </c>
      <c r="I2017" t="s">
        <v>468</v>
      </c>
      <c r="J2017" t="s">
        <v>469</v>
      </c>
      <c r="K2017" t="s">
        <v>470</v>
      </c>
      <c r="L2017">
        <v>200</v>
      </c>
      <c r="M2017" t="s">
        <v>187</v>
      </c>
      <c r="N2017">
        <v>28192</v>
      </c>
      <c r="O2017">
        <v>2100582.2999999998</v>
      </c>
      <c r="P2017">
        <v>13588527</v>
      </c>
      <c r="Q2017" t="str">
        <f t="shared" si="32"/>
        <v>E2 - Low Income Residential</v>
      </c>
    </row>
    <row r="2018" spans="1:17" x14ac:dyDescent="0.25">
      <c r="A2018">
        <v>49</v>
      </c>
      <c r="B2018" t="s">
        <v>467</v>
      </c>
      <c r="C2018">
        <v>2020</v>
      </c>
      <c r="D2018">
        <v>5</v>
      </c>
      <c r="E2018" t="s">
        <v>191</v>
      </c>
      <c r="F2018">
        <v>3</v>
      </c>
      <c r="G2018" t="s">
        <v>179</v>
      </c>
      <c r="H2018">
        <v>6</v>
      </c>
      <c r="I2018" t="s">
        <v>468</v>
      </c>
      <c r="J2018" t="s">
        <v>469</v>
      </c>
      <c r="K2018" t="s">
        <v>470</v>
      </c>
      <c r="L2018">
        <v>300</v>
      </c>
      <c r="M2018" t="s">
        <v>180</v>
      </c>
      <c r="N2018">
        <v>1</v>
      </c>
      <c r="O2018">
        <v>55.52</v>
      </c>
      <c r="P2018">
        <v>350</v>
      </c>
      <c r="Q2018" t="str">
        <f t="shared" si="32"/>
        <v>E2 - Low Income Residential</v>
      </c>
    </row>
    <row r="2019" spans="1:17" x14ac:dyDescent="0.25">
      <c r="A2019">
        <v>49</v>
      </c>
      <c r="B2019" t="s">
        <v>467</v>
      </c>
      <c r="C2019">
        <v>2020</v>
      </c>
      <c r="D2019">
        <v>5</v>
      </c>
      <c r="E2019" t="s">
        <v>191</v>
      </c>
      <c r="F2019">
        <v>3</v>
      </c>
      <c r="G2019" t="s">
        <v>179</v>
      </c>
      <c r="H2019">
        <v>903</v>
      </c>
      <c r="I2019" t="s">
        <v>500</v>
      </c>
      <c r="J2019" t="s">
        <v>497</v>
      </c>
      <c r="K2019" t="s">
        <v>498</v>
      </c>
      <c r="L2019">
        <v>4532</v>
      </c>
      <c r="M2019" t="s">
        <v>186</v>
      </c>
      <c r="N2019">
        <v>104</v>
      </c>
      <c r="O2019">
        <v>16835.080000000002</v>
      </c>
      <c r="P2019">
        <v>144521</v>
      </c>
      <c r="Q2019" t="str">
        <f t="shared" si="32"/>
        <v>E1 - Residential</v>
      </c>
    </row>
    <row r="2020" spans="1:17" x14ac:dyDescent="0.25">
      <c r="A2020">
        <v>49</v>
      </c>
      <c r="B2020" t="s">
        <v>467</v>
      </c>
      <c r="C2020">
        <v>2020</v>
      </c>
      <c r="D2020">
        <v>5</v>
      </c>
      <c r="E2020" t="s">
        <v>191</v>
      </c>
      <c r="F2020">
        <v>5</v>
      </c>
      <c r="G2020" t="s">
        <v>184</v>
      </c>
      <c r="H2020">
        <v>1</v>
      </c>
      <c r="I2020" t="s">
        <v>496</v>
      </c>
      <c r="J2020" t="s">
        <v>497</v>
      </c>
      <c r="K2020" t="s">
        <v>498</v>
      </c>
      <c r="L2020">
        <v>460</v>
      </c>
      <c r="M2020" t="s">
        <v>185</v>
      </c>
      <c r="N2020">
        <v>6</v>
      </c>
      <c r="O2020">
        <v>422.44</v>
      </c>
      <c r="P2020">
        <v>1846</v>
      </c>
      <c r="Q2020" t="str">
        <f t="shared" si="32"/>
        <v>E1 - Residential</v>
      </c>
    </row>
    <row r="2021" spans="1:17" x14ac:dyDescent="0.25">
      <c r="A2021">
        <v>49</v>
      </c>
      <c r="B2021" t="s">
        <v>467</v>
      </c>
      <c r="C2021">
        <v>2020</v>
      </c>
      <c r="D2021">
        <v>5</v>
      </c>
      <c r="E2021" t="s">
        <v>191</v>
      </c>
      <c r="F2021">
        <v>3</v>
      </c>
      <c r="G2021" t="s">
        <v>179</v>
      </c>
      <c r="H2021">
        <v>5</v>
      </c>
      <c r="I2021" t="s">
        <v>471</v>
      </c>
      <c r="J2021" t="s">
        <v>472</v>
      </c>
      <c r="K2021" t="s">
        <v>473</v>
      </c>
      <c r="L2021">
        <v>300</v>
      </c>
      <c r="M2021" t="s">
        <v>180</v>
      </c>
      <c r="N2021">
        <v>39551</v>
      </c>
      <c r="O2021">
        <v>2166559.7999999998</v>
      </c>
      <c r="P2021">
        <v>34689004</v>
      </c>
      <c r="Q2021" t="str">
        <f t="shared" si="32"/>
        <v>E3 - Small C&amp;I</v>
      </c>
    </row>
    <row r="2022" spans="1:17" x14ac:dyDescent="0.25">
      <c r="A2022">
        <v>49</v>
      </c>
      <c r="B2022" t="s">
        <v>467</v>
      </c>
      <c r="C2022">
        <v>2020</v>
      </c>
      <c r="D2022">
        <v>5</v>
      </c>
      <c r="E2022" t="s">
        <v>191</v>
      </c>
      <c r="F2022">
        <v>3</v>
      </c>
      <c r="G2022" t="s">
        <v>179</v>
      </c>
      <c r="H2022">
        <v>55</v>
      </c>
      <c r="I2022" t="s">
        <v>474</v>
      </c>
      <c r="J2022" t="s">
        <v>472</v>
      </c>
      <c r="K2022" t="s">
        <v>473</v>
      </c>
      <c r="L2022">
        <v>300</v>
      </c>
      <c r="M2022" t="s">
        <v>180</v>
      </c>
      <c r="N2022">
        <v>54</v>
      </c>
      <c r="O2022">
        <v>-92807.93</v>
      </c>
      <c r="P2022">
        <v>43974</v>
      </c>
      <c r="Q2022" t="str">
        <f t="shared" si="32"/>
        <v>E3 - Small C&amp;I</v>
      </c>
    </row>
    <row r="2023" spans="1:17" x14ac:dyDescent="0.25">
      <c r="A2023">
        <v>49</v>
      </c>
      <c r="B2023" t="s">
        <v>467</v>
      </c>
      <c r="C2023">
        <v>2020</v>
      </c>
      <c r="D2023">
        <v>5</v>
      </c>
      <c r="E2023" t="s">
        <v>191</v>
      </c>
      <c r="F2023">
        <v>3</v>
      </c>
      <c r="G2023" t="s">
        <v>179</v>
      </c>
      <c r="H2023">
        <v>122</v>
      </c>
      <c r="I2023" t="s">
        <v>507</v>
      </c>
      <c r="J2023" t="s">
        <v>508</v>
      </c>
      <c r="K2023" t="s">
        <v>509</v>
      </c>
      <c r="L2023">
        <v>300</v>
      </c>
      <c r="M2023" t="s">
        <v>180</v>
      </c>
      <c r="N2023">
        <v>1</v>
      </c>
      <c r="O2023">
        <v>46998.1</v>
      </c>
      <c r="P2023">
        <v>471497</v>
      </c>
      <c r="Q2023" t="str">
        <f t="shared" si="32"/>
        <v>E5 - Large C&amp;I</v>
      </c>
    </row>
    <row r="2024" spans="1:17" x14ac:dyDescent="0.25">
      <c r="A2024">
        <v>49</v>
      </c>
      <c r="B2024" t="s">
        <v>467</v>
      </c>
      <c r="C2024">
        <v>2020</v>
      </c>
      <c r="D2024">
        <v>5</v>
      </c>
      <c r="E2024" t="s">
        <v>191</v>
      </c>
      <c r="F2024">
        <v>6</v>
      </c>
      <c r="G2024" t="s">
        <v>181</v>
      </c>
      <c r="H2024">
        <v>34</v>
      </c>
      <c r="I2024" t="s">
        <v>510</v>
      </c>
      <c r="J2024" t="s">
        <v>505</v>
      </c>
      <c r="K2024" t="s">
        <v>506</v>
      </c>
      <c r="L2024">
        <v>700</v>
      </c>
      <c r="M2024" t="s">
        <v>182</v>
      </c>
      <c r="N2024">
        <v>161</v>
      </c>
      <c r="O2024">
        <v>20504.240000000002</v>
      </c>
      <c r="P2024">
        <v>99027</v>
      </c>
      <c r="Q2024" t="str">
        <f t="shared" si="32"/>
        <v>E3 - Small C&amp;I</v>
      </c>
    </row>
    <row r="2025" spans="1:17" x14ac:dyDescent="0.25">
      <c r="A2025">
        <v>49</v>
      </c>
      <c r="B2025" t="s">
        <v>467</v>
      </c>
      <c r="C2025">
        <v>2020</v>
      </c>
      <c r="D2025">
        <v>5</v>
      </c>
      <c r="E2025" t="s">
        <v>191</v>
      </c>
      <c r="F2025">
        <v>3</v>
      </c>
      <c r="G2025" t="s">
        <v>179</v>
      </c>
      <c r="H2025">
        <v>605</v>
      </c>
      <c r="I2025" t="s">
        <v>514</v>
      </c>
      <c r="J2025" t="s">
        <v>488</v>
      </c>
      <c r="K2025" t="s">
        <v>489</v>
      </c>
      <c r="L2025">
        <v>300</v>
      </c>
      <c r="M2025" t="s">
        <v>180</v>
      </c>
      <c r="N2025">
        <v>15</v>
      </c>
      <c r="O2025">
        <v>614.53</v>
      </c>
      <c r="P2025">
        <v>2152</v>
      </c>
      <c r="Q2025" t="str">
        <f t="shared" si="32"/>
        <v>E6 - OTHER</v>
      </c>
    </row>
    <row r="2026" spans="1:17" x14ac:dyDescent="0.25">
      <c r="A2026">
        <v>49</v>
      </c>
      <c r="B2026" t="s">
        <v>467</v>
      </c>
      <c r="C2026">
        <v>2020</v>
      </c>
      <c r="D2026">
        <v>5</v>
      </c>
      <c r="E2026" t="s">
        <v>191</v>
      </c>
      <c r="F2026">
        <v>5</v>
      </c>
      <c r="G2026" t="s">
        <v>184</v>
      </c>
      <c r="H2026">
        <v>628</v>
      </c>
      <c r="I2026" t="s">
        <v>487</v>
      </c>
      <c r="J2026" t="s">
        <v>488</v>
      </c>
      <c r="K2026" t="s">
        <v>489</v>
      </c>
      <c r="L2026">
        <v>460</v>
      </c>
      <c r="M2026" t="s">
        <v>185</v>
      </c>
      <c r="N2026">
        <v>55</v>
      </c>
      <c r="O2026">
        <v>7073.37</v>
      </c>
      <c r="P2026">
        <v>24309</v>
      </c>
      <c r="Q2026" t="str">
        <f t="shared" si="32"/>
        <v>E6 - OTHER</v>
      </c>
    </row>
    <row r="2027" spans="1:17" x14ac:dyDescent="0.25">
      <c r="A2027">
        <v>49</v>
      </c>
      <c r="B2027" t="s">
        <v>467</v>
      </c>
      <c r="C2027">
        <v>2020</v>
      </c>
      <c r="D2027">
        <v>5</v>
      </c>
      <c r="E2027" t="s">
        <v>191</v>
      </c>
      <c r="F2027">
        <v>5</v>
      </c>
      <c r="G2027" t="s">
        <v>184</v>
      </c>
      <c r="H2027">
        <v>710</v>
      </c>
      <c r="I2027" t="s">
        <v>495</v>
      </c>
      <c r="J2027" t="s">
        <v>485</v>
      </c>
      <c r="K2027" t="s">
        <v>486</v>
      </c>
      <c r="L2027">
        <v>4552</v>
      </c>
      <c r="M2027" t="s">
        <v>200</v>
      </c>
      <c r="N2027">
        <v>96</v>
      </c>
      <c r="O2027">
        <v>1752024.83</v>
      </c>
      <c r="P2027">
        <v>22154740</v>
      </c>
      <c r="Q2027" t="str">
        <f t="shared" si="32"/>
        <v>E5 - Large C&amp;I</v>
      </c>
    </row>
    <row r="2028" spans="1:17" x14ac:dyDescent="0.25">
      <c r="A2028">
        <v>49</v>
      </c>
      <c r="B2028" t="s">
        <v>467</v>
      </c>
      <c r="C2028">
        <v>2020</v>
      </c>
      <c r="D2028">
        <v>5</v>
      </c>
      <c r="E2028" t="s">
        <v>191</v>
      </c>
      <c r="F2028">
        <v>5</v>
      </c>
      <c r="G2028" t="s">
        <v>184</v>
      </c>
      <c r="H2028">
        <v>943</v>
      </c>
      <c r="I2028" t="s">
        <v>511</v>
      </c>
      <c r="J2028" t="s">
        <v>512</v>
      </c>
      <c r="K2028" t="s">
        <v>513</v>
      </c>
      <c r="L2028">
        <v>4552</v>
      </c>
      <c r="M2028" t="s">
        <v>200</v>
      </c>
      <c r="N2028">
        <v>1</v>
      </c>
      <c r="O2028">
        <v>8786.49</v>
      </c>
      <c r="P2028">
        <v>0</v>
      </c>
      <c r="Q2028" t="str">
        <f t="shared" si="32"/>
        <v>E6 - OTHER</v>
      </c>
    </row>
    <row r="2029" spans="1:17" x14ac:dyDescent="0.25">
      <c r="A2029">
        <v>49</v>
      </c>
      <c r="B2029" t="s">
        <v>467</v>
      </c>
      <c r="C2029">
        <v>2020</v>
      </c>
      <c r="D2029">
        <v>5</v>
      </c>
      <c r="E2029" t="s">
        <v>191</v>
      </c>
      <c r="F2029">
        <v>1</v>
      </c>
      <c r="G2029" t="s">
        <v>176</v>
      </c>
      <c r="H2029">
        <v>954</v>
      </c>
      <c r="I2029" t="s">
        <v>483</v>
      </c>
      <c r="J2029" t="s">
        <v>480</v>
      </c>
      <c r="K2029" t="s">
        <v>481</v>
      </c>
      <c r="L2029">
        <v>4512</v>
      </c>
      <c r="M2029" t="s">
        <v>177</v>
      </c>
      <c r="N2029">
        <v>1</v>
      </c>
      <c r="O2029">
        <v>919.31</v>
      </c>
      <c r="P2029">
        <v>7806</v>
      </c>
      <c r="Q2029" t="str">
        <f t="shared" si="32"/>
        <v>E4 - Medium C&amp;I</v>
      </c>
    </row>
    <row r="2030" spans="1:17" x14ac:dyDescent="0.25">
      <c r="A2030">
        <v>49</v>
      </c>
      <c r="B2030" t="s">
        <v>467</v>
      </c>
      <c r="C2030">
        <v>2020</v>
      </c>
      <c r="D2030">
        <v>5</v>
      </c>
      <c r="E2030" t="s">
        <v>191</v>
      </c>
      <c r="F2030">
        <v>3</v>
      </c>
      <c r="G2030" t="s">
        <v>179</v>
      </c>
      <c r="H2030">
        <v>950</v>
      </c>
      <c r="I2030" t="s">
        <v>475</v>
      </c>
      <c r="J2030" t="s">
        <v>472</v>
      </c>
      <c r="K2030" t="s">
        <v>473</v>
      </c>
      <c r="L2030">
        <v>4532</v>
      </c>
      <c r="M2030" t="s">
        <v>186</v>
      </c>
      <c r="N2030">
        <v>10448</v>
      </c>
      <c r="O2030">
        <v>1278599.58</v>
      </c>
      <c r="P2030">
        <v>10625577</v>
      </c>
      <c r="Q2030" t="str">
        <f t="shared" si="32"/>
        <v>E3 - Small C&amp;I</v>
      </c>
    </row>
    <row r="2031" spans="1:17" x14ac:dyDescent="0.25">
      <c r="A2031">
        <v>49</v>
      </c>
      <c r="B2031" t="s">
        <v>467</v>
      </c>
      <c r="C2031">
        <v>2020</v>
      </c>
      <c r="D2031">
        <v>5</v>
      </c>
      <c r="E2031" t="s">
        <v>191</v>
      </c>
      <c r="F2031">
        <v>10</v>
      </c>
      <c r="G2031" t="s">
        <v>193</v>
      </c>
      <c r="H2031">
        <v>5</v>
      </c>
      <c r="I2031" t="s">
        <v>583</v>
      </c>
      <c r="J2031" t="s">
        <v>472</v>
      </c>
      <c r="K2031" t="s">
        <v>473</v>
      </c>
      <c r="L2031">
        <v>207</v>
      </c>
      <c r="M2031" t="s">
        <v>195</v>
      </c>
      <c r="N2031">
        <v>2</v>
      </c>
      <c r="O2031">
        <v>426.54</v>
      </c>
      <c r="P2031">
        <v>1900</v>
      </c>
      <c r="Q2031" t="str">
        <f t="shared" si="32"/>
        <v>E3 - Small C&amp;I</v>
      </c>
    </row>
    <row r="2032" spans="1:17" x14ac:dyDescent="0.25">
      <c r="A2032">
        <v>49</v>
      </c>
      <c r="B2032" t="s">
        <v>467</v>
      </c>
      <c r="C2032">
        <v>2020</v>
      </c>
      <c r="D2032">
        <v>5</v>
      </c>
      <c r="E2032" t="s">
        <v>191</v>
      </c>
      <c r="F2032">
        <v>3</v>
      </c>
      <c r="G2032" t="s">
        <v>179</v>
      </c>
      <c r="H2032">
        <v>905</v>
      </c>
      <c r="I2032" t="s">
        <v>501</v>
      </c>
      <c r="J2032" t="s">
        <v>469</v>
      </c>
      <c r="K2032" t="s">
        <v>470</v>
      </c>
      <c r="L2032">
        <v>4532</v>
      </c>
      <c r="M2032" t="s">
        <v>186</v>
      </c>
      <c r="N2032">
        <v>1</v>
      </c>
      <c r="O2032">
        <v>43.58</v>
      </c>
      <c r="P2032">
        <v>716</v>
      </c>
      <c r="Q2032" t="str">
        <f t="shared" si="32"/>
        <v>E2 - Low Income Residential</v>
      </c>
    </row>
    <row r="2033" spans="1:17" x14ac:dyDescent="0.25">
      <c r="A2033">
        <v>49</v>
      </c>
      <c r="B2033" t="s">
        <v>467</v>
      </c>
      <c r="C2033">
        <v>2020</v>
      </c>
      <c r="D2033">
        <v>5</v>
      </c>
      <c r="E2033" t="s">
        <v>191</v>
      </c>
      <c r="F2033">
        <v>1</v>
      </c>
      <c r="G2033" t="s">
        <v>176</v>
      </c>
      <c r="H2033">
        <v>34</v>
      </c>
      <c r="I2033" t="s">
        <v>510</v>
      </c>
      <c r="J2033" t="s">
        <v>505</v>
      </c>
      <c r="K2033" t="s">
        <v>506</v>
      </c>
      <c r="L2033">
        <v>200</v>
      </c>
      <c r="M2033" t="s">
        <v>187</v>
      </c>
      <c r="N2033">
        <v>2</v>
      </c>
      <c r="O2033">
        <v>47.13</v>
      </c>
      <c r="P2033">
        <v>123</v>
      </c>
      <c r="Q2033" t="str">
        <f t="shared" si="32"/>
        <v>E3 - Small C&amp;I</v>
      </c>
    </row>
    <row r="2034" spans="1:17" x14ac:dyDescent="0.25">
      <c r="A2034">
        <v>49</v>
      </c>
      <c r="B2034" t="s">
        <v>467</v>
      </c>
      <c r="C2034">
        <v>2020</v>
      </c>
      <c r="D2034">
        <v>5</v>
      </c>
      <c r="E2034" t="s">
        <v>191</v>
      </c>
      <c r="F2034">
        <v>1</v>
      </c>
      <c r="G2034" t="s">
        <v>176</v>
      </c>
      <c r="H2034">
        <v>1</v>
      </c>
      <c r="I2034" t="s">
        <v>496</v>
      </c>
      <c r="J2034" t="s">
        <v>497</v>
      </c>
      <c r="K2034" t="s">
        <v>498</v>
      </c>
      <c r="L2034">
        <v>200</v>
      </c>
      <c r="M2034" t="s">
        <v>187</v>
      </c>
      <c r="N2034">
        <v>355155</v>
      </c>
      <c r="O2034">
        <v>36473391.039999999</v>
      </c>
      <c r="P2034">
        <v>171085952</v>
      </c>
      <c r="Q2034" t="str">
        <f t="shared" si="32"/>
        <v>E1 - Residential</v>
      </c>
    </row>
    <row r="2035" spans="1:17" x14ac:dyDescent="0.25">
      <c r="A2035">
        <v>49</v>
      </c>
      <c r="B2035" t="s">
        <v>467</v>
      </c>
      <c r="C2035">
        <v>2020</v>
      </c>
      <c r="D2035">
        <v>5</v>
      </c>
      <c r="E2035" t="s">
        <v>191</v>
      </c>
      <c r="F2035">
        <v>3</v>
      </c>
      <c r="G2035" t="s">
        <v>179</v>
      </c>
      <c r="H2035">
        <v>629</v>
      </c>
      <c r="I2035" t="s">
        <v>516</v>
      </c>
      <c r="J2035" t="s">
        <v>477</v>
      </c>
      <c r="K2035" t="s">
        <v>478</v>
      </c>
      <c r="L2035">
        <v>300</v>
      </c>
      <c r="M2035" t="s">
        <v>180</v>
      </c>
      <c r="N2035">
        <v>9</v>
      </c>
      <c r="O2035">
        <v>242.43</v>
      </c>
      <c r="P2035">
        <v>804</v>
      </c>
      <c r="Q2035" t="str">
        <f t="shared" si="32"/>
        <v>E6 - OTHER</v>
      </c>
    </row>
    <row r="2036" spans="1:17" x14ac:dyDescent="0.25">
      <c r="A2036">
        <v>49</v>
      </c>
      <c r="B2036" t="s">
        <v>467</v>
      </c>
      <c r="C2036">
        <v>2020</v>
      </c>
      <c r="D2036">
        <v>5</v>
      </c>
      <c r="E2036" t="s">
        <v>191</v>
      </c>
      <c r="F2036">
        <v>3</v>
      </c>
      <c r="G2036" t="s">
        <v>179</v>
      </c>
      <c r="H2036">
        <v>617</v>
      </c>
      <c r="I2036" t="s">
        <v>517</v>
      </c>
      <c r="J2036" t="s">
        <v>477</v>
      </c>
      <c r="K2036" t="s">
        <v>478</v>
      </c>
      <c r="L2036">
        <v>4532</v>
      </c>
      <c r="M2036" t="s">
        <v>186</v>
      </c>
      <c r="N2036">
        <v>1</v>
      </c>
      <c r="O2036">
        <v>745.5</v>
      </c>
      <c r="P2036">
        <v>3453</v>
      </c>
      <c r="Q2036" t="str">
        <f t="shared" si="32"/>
        <v>E6 - OTHER</v>
      </c>
    </row>
    <row r="2037" spans="1:17" x14ac:dyDescent="0.25">
      <c r="A2037">
        <v>49</v>
      </c>
      <c r="B2037" t="s">
        <v>467</v>
      </c>
      <c r="C2037">
        <v>2020</v>
      </c>
      <c r="D2037">
        <v>5</v>
      </c>
      <c r="E2037" t="s">
        <v>191</v>
      </c>
      <c r="F2037">
        <v>6</v>
      </c>
      <c r="G2037" t="s">
        <v>181</v>
      </c>
      <c r="H2037">
        <v>617</v>
      </c>
      <c r="I2037" t="s">
        <v>517</v>
      </c>
      <c r="J2037" t="s">
        <v>477</v>
      </c>
      <c r="K2037" t="s">
        <v>478</v>
      </c>
      <c r="L2037">
        <v>4562</v>
      </c>
      <c r="M2037" t="s">
        <v>188</v>
      </c>
      <c r="N2037">
        <v>108</v>
      </c>
      <c r="O2037">
        <v>339503.83</v>
      </c>
      <c r="P2037">
        <v>809274</v>
      </c>
      <c r="Q2037" t="str">
        <f t="shared" si="32"/>
        <v>E6 - OTHER</v>
      </c>
    </row>
    <row r="2038" spans="1:17" x14ac:dyDescent="0.25">
      <c r="A2038">
        <v>49</v>
      </c>
      <c r="B2038" t="s">
        <v>467</v>
      </c>
      <c r="C2038">
        <v>2020</v>
      </c>
      <c r="D2038">
        <v>5</v>
      </c>
      <c r="E2038" t="s">
        <v>191</v>
      </c>
      <c r="F2038">
        <v>3</v>
      </c>
      <c r="G2038" t="s">
        <v>179</v>
      </c>
      <c r="H2038">
        <v>628</v>
      </c>
      <c r="I2038" t="s">
        <v>487</v>
      </c>
      <c r="J2038" t="s">
        <v>488</v>
      </c>
      <c r="K2038" t="s">
        <v>489</v>
      </c>
      <c r="L2038">
        <v>300</v>
      </c>
      <c r="M2038" t="s">
        <v>180</v>
      </c>
      <c r="N2038">
        <v>1107</v>
      </c>
      <c r="O2038">
        <v>68703.75</v>
      </c>
      <c r="P2038">
        <v>226172</v>
      </c>
      <c r="Q2038" t="str">
        <f t="shared" si="32"/>
        <v>E6 - OTHER</v>
      </c>
    </row>
    <row r="2039" spans="1:17" x14ac:dyDescent="0.25">
      <c r="A2039">
        <v>49</v>
      </c>
      <c r="B2039" t="s">
        <v>467</v>
      </c>
      <c r="C2039">
        <v>2020</v>
      </c>
      <c r="D2039">
        <v>5</v>
      </c>
      <c r="E2039" t="s">
        <v>191</v>
      </c>
      <c r="F2039">
        <v>1</v>
      </c>
      <c r="G2039" t="s">
        <v>176</v>
      </c>
      <c r="H2039">
        <v>616</v>
      </c>
      <c r="I2039" t="s">
        <v>493</v>
      </c>
      <c r="J2039" t="s">
        <v>488</v>
      </c>
      <c r="K2039" t="s">
        <v>489</v>
      </c>
      <c r="L2039">
        <v>4512</v>
      </c>
      <c r="M2039" t="s">
        <v>177</v>
      </c>
      <c r="N2039">
        <v>44</v>
      </c>
      <c r="O2039">
        <v>3628.84</v>
      </c>
      <c r="P2039">
        <v>11079</v>
      </c>
      <c r="Q2039" t="str">
        <f t="shared" si="32"/>
        <v>E6 - OTHER</v>
      </c>
    </row>
    <row r="2040" spans="1:17" x14ac:dyDescent="0.25">
      <c r="A2040">
        <v>49</v>
      </c>
      <c r="B2040" t="s">
        <v>467</v>
      </c>
      <c r="C2040">
        <v>2020</v>
      </c>
      <c r="D2040">
        <v>5</v>
      </c>
      <c r="E2040" t="s">
        <v>191</v>
      </c>
      <c r="F2040">
        <v>3</v>
      </c>
      <c r="G2040" t="s">
        <v>179</v>
      </c>
      <c r="H2040">
        <v>710</v>
      </c>
      <c r="I2040" t="s">
        <v>495</v>
      </c>
      <c r="J2040" t="s">
        <v>485</v>
      </c>
      <c r="K2040" t="s">
        <v>486</v>
      </c>
      <c r="L2040">
        <v>4532</v>
      </c>
      <c r="M2040" t="s">
        <v>186</v>
      </c>
      <c r="N2040">
        <v>305</v>
      </c>
      <c r="O2040">
        <v>5877811.1799999997</v>
      </c>
      <c r="P2040">
        <v>80167284</v>
      </c>
      <c r="Q2040" t="str">
        <f t="shared" si="32"/>
        <v>E5 - Large C&amp;I</v>
      </c>
    </row>
    <row r="2041" spans="1:17" x14ac:dyDescent="0.25">
      <c r="A2041">
        <v>49</v>
      </c>
      <c r="B2041" t="s">
        <v>467</v>
      </c>
      <c r="C2041">
        <v>2020</v>
      </c>
      <c r="D2041">
        <v>5</v>
      </c>
      <c r="E2041" t="s">
        <v>191</v>
      </c>
      <c r="F2041">
        <v>3</v>
      </c>
      <c r="G2041" t="s">
        <v>179</v>
      </c>
      <c r="H2041">
        <v>711</v>
      </c>
      <c r="I2041" t="s">
        <v>499</v>
      </c>
      <c r="J2041" t="s">
        <v>485</v>
      </c>
      <c r="K2041" t="s">
        <v>486</v>
      </c>
      <c r="L2041">
        <v>4532</v>
      </c>
      <c r="M2041" t="s">
        <v>186</v>
      </c>
      <c r="N2041">
        <v>326</v>
      </c>
      <c r="O2041">
        <v>4161335.91</v>
      </c>
      <c r="P2041">
        <v>53122533</v>
      </c>
      <c r="Q2041" t="str">
        <f t="shared" si="32"/>
        <v>E5 - Large C&amp;I</v>
      </c>
    </row>
    <row r="2042" spans="1:17" x14ac:dyDescent="0.25">
      <c r="A2042">
        <v>49</v>
      </c>
      <c r="B2042" t="s">
        <v>467</v>
      </c>
      <c r="C2042">
        <v>2020</v>
      </c>
      <c r="D2042">
        <v>5</v>
      </c>
      <c r="E2042" t="s">
        <v>191</v>
      </c>
      <c r="F2042">
        <v>3</v>
      </c>
      <c r="G2042" t="s">
        <v>179</v>
      </c>
      <c r="H2042">
        <v>954</v>
      </c>
      <c r="I2042" t="s">
        <v>483</v>
      </c>
      <c r="J2042" t="s">
        <v>480</v>
      </c>
      <c r="K2042" t="s">
        <v>481</v>
      </c>
      <c r="L2042">
        <v>4532</v>
      </c>
      <c r="M2042" t="s">
        <v>186</v>
      </c>
      <c r="N2042">
        <v>3548</v>
      </c>
      <c r="O2042">
        <v>4563652.54</v>
      </c>
      <c r="P2042">
        <v>46128880</v>
      </c>
      <c r="Q2042" t="str">
        <f t="shared" si="32"/>
        <v>E4 - Medium C&amp;I</v>
      </c>
    </row>
    <row r="2043" spans="1:17" x14ac:dyDescent="0.25">
      <c r="A2043">
        <v>49</v>
      </c>
      <c r="B2043" t="s">
        <v>467</v>
      </c>
      <c r="C2043">
        <v>2020</v>
      </c>
      <c r="D2043">
        <v>5</v>
      </c>
      <c r="E2043" t="s">
        <v>191</v>
      </c>
      <c r="F2043">
        <v>1</v>
      </c>
      <c r="G2043" t="s">
        <v>176</v>
      </c>
      <c r="H2043">
        <v>13</v>
      </c>
      <c r="I2043" t="s">
        <v>479</v>
      </c>
      <c r="J2043" t="s">
        <v>480</v>
      </c>
      <c r="K2043" t="s">
        <v>481</v>
      </c>
      <c r="L2043">
        <v>200</v>
      </c>
      <c r="M2043" t="s">
        <v>187</v>
      </c>
      <c r="N2043">
        <v>8</v>
      </c>
      <c r="O2043">
        <v>6685.02</v>
      </c>
      <c r="P2043">
        <v>28908</v>
      </c>
      <c r="Q2043" t="str">
        <f t="shared" si="32"/>
        <v>E4 - Medium C&amp;I</v>
      </c>
    </row>
    <row r="2044" spans="1:17" x14ac:dyDescent="0.25">
      <c r="A2044">
        <v>49</v>
      </c>
      <c r="B2044" t="s">
        <v>467</v>
      </c>
      <c r="C2044">
        <v>2020</v>
      </c>
      <c r="D2044">
        <v>5</v>
      </c>
      <c r="E2044" t="s">
        <v>191</v>
      </c>
      <c r="F2044">
        <v>10</v>
      </c>
      <c r="G2044" t="s">
        <v>193</v>
      </c>
      <c r="H2044">
        <v>6</v>
      </c>
      <c r="I2044" t="s">
        <v>468</v>
      </c>
      <c r="J2044" t="s">
        <v>469</v>
      </c>
      <c r="K2044" t="s">
        <v>470</v>
      </c>
      <c r="L2044">
        <v>207</v>
      </c>
      <c r="M2044" t="s">
        <v>195</v>
      </c>
      <c r="N2044">
        <v>1080</v>
      </c>
      <c r="O2044">
        <v>121228.91</v>
      </c>
      <c r="P2044">
        <v>802250</v>
      </c>
      <c r="Q2044" t="str">
        <f t="shared" si="32"/>
        <v>E2 - Low Income Residential</v>
      </c>
    </row>
    <row r="2045" spans="1:17" x14ac:dyDescent="0.25">
      <c r="A2045">
        <v>49</v>
      </c>
      <c r="B2045" t="s">
        <v>467</v>
      </c>
      <c r="C2045">
        <v>2020</v>
      </c>
      <c r="D2045">
        <v>5</v>
      </c>
      <c r="E2045" t="s">
        <v>191</v>
      </c>
      <c r="F2045">
        <v>5</v>
      </c>
      <c r="G2045" t="s">
        <v>184</v>
      </c>
      <c r="H2045">
        <v>6</v>
      </c>
      <c r="I2045" t="s">
        <v>468</v>
      </c>
      <c r="J2045" t="s">
        <v>469</v>
      </c>
      <c r="K2045" t="s">
        <v>470</v>
      </c>
      <c r="L2045">
        <v>460</v>
      </c>
      <c r="M2045" t="s">
        <v>185</v>
      </c>
      <c r="N2045">
        <v>1</v>
      </c>
      <c r="O2045">
        <v>33.53</v>
      </c>
      <c r="P2045">
        <v>198</v>
      </c>
      <c r="Q2045" t="str">
        <f t="shared" si="32"/>
        <v>E2 - Low Income Residential</v>
      </c>
    </row>
    <row r="2046" spans="1:17" x14ac:dyDescent="0.25">
      <c r="A2046">
        <v>49</v>
      </c>
      <c r="B2046" t="s">
        <v>467</v>
      </c>
      <c r="C2046">
        <v>2020</v>
      </c>
      <c r="D2046">
        <v>5</v>
      </c>
      <c r="E2046" t="s">
        <v>191</v>
      </c>
      <c r="F2046">
        <v>10</v>
      </c>
      <c r="G2046" t="s">
        <v>193</v>
      </c>
      <c r="H2046">
        <v>903</v>
      </c>
      <c r="I2046" t="s">
        <v>500</v>
      </c>
      <c r="J2046" t="s">
        <v>497</v>
      </c>
      <c r="K2046" t="s">
        <v>498</v>
      </c>
      <c r="L2046">
        <v>4513</v>
      </c>
      <c r="M2046" t="s">
        <v>194</v>
      </c>
      <c r="N2046">
        <v>1655</v>
      </c>
      <c r="O2046">
        <v>149889.57999999999</v>
      </c>
      <c r="P2046">
        <v>1253359</v>
      </c>
      <c r="Q2046" t="str">
        <f t="shared" si="32"/>
        <v>E1 - Residential</v>
      </c>
    </row>
    <row r="2047" spans="1:17" x14ac:dyDescent="0.25">
      <c r="A2047">
        <v>49</v>
      </c>
      <c r="B2047" t="s">
        <v>467</v>
      </c>
      <c r="C2047">
        <v>2020</v>
      </c>
      <c r="D2047">
        <v>5</v>
      </c>
      <c r="E2047" t="s">
        <v>191</v>
      </c>
      <c r="F2047">
        <v>5</v>
      </c>
      <c r="G2047" t="s">
        <v>184</v>
      </c>
      <c r="H2047">
        <v>5</v>
      </c>
      <c r="I2047" t="s">
        <v>471</v>
      </c>
      <c r="J2047" t="s">
        <v>472</v>
      </c>
      <c r="K2047" t="s">
        <v>473</v>
      </c>
      <c r="L2047">
        <v>460</v>
      </c>
      <c r="M2047" t="s">
        <v>185</v>
      </c>
      <c r="N2047">
        <v>792</v>
      </c>
      <c r="O2047">
        <v>217876.96</v>
      </c>
      <c r="P2047">
        <v>1127433</v>
      </c>
      <c r="Q2047" t="str">
        <f t="shared" si="32"/>
        <v>E3 - Small C&amp;I</v>
      </c>
    </row>
    <row r="2048" spans="1:17" x14ac:dyDescent="0.25">
      <c r="A2048">
        <v>49</v>
      </c>
      <c r="B2048" t="s">
        <v>467</v>
      </c>
      <c r="C2048">
        <v>2020</v>
      </c>
      <c r="D2048">
        <v>5</v>
      </c>
      <c r="E2048" t="s">
        <v>191</v>
      </c>
      <c r="F2048">
        <v>1</v>
      </c>
      <c r="G2048" t="s">
        <v>176</v>
      </c>
      <c r="H2048">
        <v>5</v>
      </c>
      <c r="I2048" t="s">
        <v>471</v>
      </c>
      <c r="J2048" t="s">
        <v>472</v>
      </c>
      <c r="K2048" t="s">
        <v>473</v>
      </c>
      <c r="L2048">
        <v>200</v>
      </c>
      <c r="M2048" t="s">
        <v>187</v>
      </c>
      <c r="N2048">
        <v>867</v>
      </c>
      <c r="O2048">
        <v>69664.850000000006</v>
      </c>
      <c r="P2048">
        <v>307307</v>
      </c>
      <c r="Q2048" t="str">
        <f t="shared" si="32"/>
        <v>E3 - Small C&amp;I</v>
      </c>
    </row>
    <row r="2049" spans="1:17" x14ac:dyDescent="0.25">
      <c r="A2049">
        <v>49</v>
      </c>
      <c r="B2049" t="s">
        <v>467</v>
      </c>
      <c r="C2049">
        <v>2020</v>
      </c>
      <c r="D2049">
        <v>5</v>
      </c>
      <c r="E2049" t="s">
        <v>191</v>
      </c>
      <c r="F2049">
        <v>1</v>
      </c>
      <c r="G2049" t="s">
        <v>176</v>
      </c>
      <c r="H2049">
        <v>55</v>
      </c>
      <c r="I2049" t="s">
        <v>474</v>
      </c>
      <c r="J2049" t="s">
        <v>472</v>
      </c>
      <c r="K2049" t="s">
        <v>473</v>
      </c>
      <c r="L2049">
        <v>200</v>
      </c>
      <c r="M2049" t="s">
        <v>187</v>
      </c>
      <c r="N2049">
        <v>2</v>
      </c>
      <c r="O2049">
        <v>774.34</v>
      </c>
      <c r="P2049">
        <v>3667</v>
      </c>
      <c r="Q2049" t="str">
        <f t="shared" si="32"/>
        <v>E3 - Small C&amp;I</v>
      </c>
    </row>
    <row r="2050" spans="1:17" x14ac:dyDescent="0.25">
      <c r="A2050">
        <v>49</v>
      </c>
      <c r="B2050" t="s">
        <v>467</v>
      </c>
      <c r="C2050">
        <v>2020</v>
      </c>
      <c r="D2050">
        <v>5</v>
      </c>
      <c r="E2050" t="s">
        <v>191</v>
      </c>
      <c r="F2050">
        <v>3</v>
      </c>
      <c r="G2050" t="s">
        <v>179</v>
      </c>
      <c r="H2050">
        <v>34</v>
      </c>
      <c r="I2050" t="s">
        <v>510</v>
      </c>
      <c r="J2050" t="s">
        <v>505</v>
      </c>
      <c r="K2050" t="s">
        <v>506</v>
      </c>
      <c r="L2050">
        <v>300</v>
      </c>
      <c r="M2050" t="s">
        <v>180</v>
      </c>
      <c r="N2050">
        <v>134</v>
      </c>
      <c r="O2050">
        <v>16366.77</v>
      </c>
      <c r="P2050">
        <v>77046</v>
      </c>
      <c r="Q2050" t="str">
        <f t="shared" si="32"/>
        <v>E3 - Small C&amp;I</v>
      </c>
    </row>
    <row r="2051" spans="1:17" x14ac:dyDescent="0.25">
      <c r="A2051">
        <v>49</v>
      </c>
      <c r="B2051" t="s">
        <v>467</v>
      </c>
      <c r="C2051">
        <v>2020</v>
      </c>
      <c r="D2051">
        <v>5</v>
      </c>
      <c r="E2051" t="s">
        <v>191</v>
      </c>
      <c r="F2051">
        <v>6</v>
      </c>
      <c r="G2051" t="s">
        <v>181</v>
      </c>
      <c r="H2051">
        <v>631</v>
      </c>
      <c r="I2051" t="s">
        <v>522</v>
      </c>
      <c r="J2051" t="s">
        <v>201</v>
      </c>
      <c r="K2051" t="s">
        <v>189</v>
      </c>
      <c r="L2051">
        <v>700</v>
      </c>
      <c r="M2051" t="s">
        <v>182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25">
      <c r="A2052">
        <v>49</v>
      </c>
      <c r="B2052" t="s">
        <v>467</v>
      </c>
      <c r="C2052">
        <v>2020</v>
      </c>
      <c r="D2052">
        <v>5</v>
      </c>
      <c r="E2052" t="s">
        <v>191</v>
      </c>
      <c r="F2052">
        <v>3</v>
      </c>
      <c r="G2052" t="s">
        <v>179</v>
      </c>
      <c r="H2052">
        <v>53</v>
      </c>
      <c r="I2052" t="s">
        <v>482</v>
      </c>
      <c r="J2052" t="s">
        <v>480</v>
      </c>
      <c r="K2052" t="s">
        <v>481</v>
      </c>
      <c r="L2052">
        <v>300</v>
      </c>
      <c r="M2052" t="s">
        <v>180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25">
      <c r="A2053">
        <v>49</v>
      </c>
      <c r="B2053" t="s">
        <v>467</v>
      </c>
      <c r="C2053">
        <v>2020</v>
      </c>
      <c r="D2053">
        <v>5</v>
      </c>
      <c r="E2053" t="s">
        <v>191</v>
      </c>
      <c r="F2053">
        <v>5</v>
      </c>
      <c r="G2053" t="s">
        <v>184</v>
      </c>
      <c r="H2053">
        <v>53</v>
      </c>
      <c r="I2053" t="s">
        <v>482</v>
      </c>
      <c r="J2053" t="s">
        <v>480</v>
      </c>
      <c r="K2053" t="s">
        <v>481</v>
      </c>
      <c r="L2053">
        <v>460</v>
      </c>
      <c r="M2053" t="s">
        <v>185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25">
      <c r="A2054">
        <v>49</v>
      </c>
      <c r="B2054" t="s">
        <v>467</v>
      </c>
      <c r="C2054">
        <v>2020</v>
      </c>
      <c r="D2054">
        <v>5</v>
      </c>
      <c r="E2054" t="s">
        <v>191</v>
      </c>
      <c r="F2054">
        <v>6</v>
      </c>
      <c r="G2054" t="s">
        <v>181</v>
      </c>
      <c r="H2054">
        <v>616</v>
      </c>
      <c r="I2054" t="s">
        <v>493</v>
      </c>
      <c r="J2054" t="s">
        <v>488</v>
      </c>
      <c r="K2054" t="s">
        <v>489</v>
      </c>
      <c r="L2054">
        <v>4562</v>
      </c>
      <c r="M2054" t="s">
        <v>188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25">
      <c r="A2055">
        <v>49</v>
      </c>
      <c r="B2055" t="s">
        <v>467</v>
      </c>
      <c r="C2055">
        <v>2020</v>
      </c>
      <c r="D2055">
        <v>5</v>
      </c>
      <c r="E2055" t="s">
        <v>191</v>
      </c>
      <c r="F2055">
        <v>1</v>
      </c>
      <c r="G2055" t="s">
        <v>176</v>
      </c>
      <c r="H2055">
        <v>628</v>
      </c>
      <c r="I2055" t="s">
        <v>487</v>
      </c>
      <c r="J2055" t="s">
        <v>488</v>
      </c>
      <c r="K2055" t="s">
        <v>489</v>
      </c>
      <c r="L2055">
        <v>200</v>
      </c>
      <c r="M2055" t="s">
        <v>187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25">
      <c r="A2056">
        <v>49</v>
      </c>
      <c r="B2056" t="s">
        <v>467</v>
      </c>
      <c r="C2056">
        <v>2020</v>
      </c>
      <c r="D2056">
        <v>5</v>
      </c>
      <c r="E2056" t="s">
        <v>191</v>
      </c>
      <c r="F2056">
        <v>6</v>
      </c>
      <c r="G2056" t="s">
        <v>181</v>
      </c>
      <c r="H2056">
        <v>628</v>
      </c>
      <c r="I2056" t="s">
        <v>487</v>
      </c>
      <c r="J2056" t="s">
        <v>488</v>
      </c>
      <c r="K2056" t="s">
        <v>489</v>
      </c>
      <c r="L2056">
        <v>700</v>
      </c>
      <c r="M2056" t="s">
        <v>182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25">
      <c r="A2057">
        <v>49</v>
      </c>
      <c r="B2057" t="s">
        <v>467</v>
      </c>
      <c r="C2057">
        <v>2020</v>
      </c>
      <c r="D2057">
        <v>5</v>
      </c>
      <c r="E2057" t="s">
        <v>191</v>
      </c>
      <c r="F2057">
        <v>3</v>
      </c>
      <c r="G2057" t="s">
        <v>179</v>
      </c>
      <c r="H2057">
        <v>924</v>
      </c>
      <c r="I2057" t="s">
        <v>490</v>
      </c>
      <c r="J2057" t="s">
        <v>491</v>
      </c>
      <c r="K2057" t="s">
        <v>492</v>
      </c>
      <c r="L2057">
        <v>4532</v>
      </c>
      <c r="M2057" t="s">
        <v>186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25">
      <c r="A2058">
        <v>49</v>
      </c>
      <c r="B2058" t="s">
        <v>467</v>
      </c>
      <c r="C2058">
        <v>2020</v>
      </c>
      <c r="D2058">
        <v>5</v>
      </c>
      <c r="E2058" t="s">
        <v>191</v>
      </c>
      <c r="F2058">
        <v>5</v>
      </c>
      <c r="G2058" t="s">
        <v>184</v>
      </c>
      <c r="H2058">
        <v>711</v>
      </c>
      <c r="I2058" t="s">
        <v>499</v>
      </c>
      <c r="J2058" t="s">
        <v>485</v>
      </c>
      <c r="K2058" t="s">
        <v>486</v>
      </c>
      <c r="L2058">
        <v>4552</v>
      </c>
      <c r="M2058" t="s">
        <v>200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25">
      <c r="A2059">
        <v>49</v>
      </c>
      <c r="B2059" t="s">
        <v>467</v>
      </c>
      <c r="C2059">
        <v>2020</v>
      </c>
      <c r="D2059">
        <v>5</v>
      </c>
      <c r="E2059" t="s">
        <v>191</v>
      </c>
      <c r="F2059">
        <v>3</v>
      </c>
      <c r="G2059" t="s">
        <v>179</v>
      </c>
      <c r="H2059">
        <v>1</v>
      </c>
      <c r="I2059" t="s">
        <v>496</v>
      </c>
      <c r="J2059" t="s">
        <v>497</v>
      </c>
      <c r="K2059" t="s">
        <v>498</v>
      </c>
      <c r="L2059">
        <v>300</v>
      </c>
      <c r="M2059" t="s">
        <v>180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25">
      <c r="A2060">
        <v>49</v>
      </c>
      <c r="B2060" t="s">
        <v>467</v>
      </c>
      <c r="C2060">
        <v>2020</v>
      </c>
      <c r="D2060">
        <v>5</v>
      </c>
      <c r="E2060" t="s">
        <v>191</v>
      </c>
      <c r="F2060">
        <v>5</v>
      </c>
      <c r="G2060" t="s">
        <v>184</v>
      </c>
      <c r="H2060">
        <v>122</v>
      </c>
      <c r="I2060" t="s">
        <v>507</v>
      </c>
      <c r="J2060" t="s">
        <v>508</v>
      </c>
      <c r="K2060" t="s">
        <v>509</v>
      </c>
      <c r="L2060">
        <v>460</v>
      </c>
      <c r="M2060" t="s">
        <v>185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25">
      <c r="A2061">
        <v>49</v>
      </c>
      <c r="B2061" t="s">
        <v>467</v>
      </c>
      <c r="C2061">
        <v>2020</v>
      </c>
      <c r="D2061">
        <v>5</v>
      </c>
      <c r="E2061" t="s">
        <v>191</v>
      </c>
      <c r="F2061">
        <v>3</v>
      </c>
      <c r="G2061" t="s">
        <v>179</v>
      </c>
      <c r="H2061">
        <v>951</v>
      </c>
      <c r="I2061" t="s">
        <v>504</v>
      </c>
      <c r="J2061" t="s">
        <v>505</v>
      </c>
      <c r="K2061" t="s">
        <v>506</v>
      </c>
      <c r="L2061">
        <v>4532</v>
      </c>
      <c r="M2061" t="s">
        <v>186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25">
      <c r="A2062">
        <v>49</v>
      </c>
      <c r="B2062" t="s">
        <v>467</v>
      </c>
      <c r="C2062">
        <v>2020</v>
      </c>
      <c r="D2062">
        <v>5</v>
      </c>
      <c r="E2062" t="s">
        <v>191</v>
      </c>
      <c r="F2062">
        <v>6</v>
      </c>
      <c r="G2062" t="s">
        <v>181</v>
      </c>
      <c r="H2062">
        <v>951</v>
      </c>
      <c r="I2062" t="s">
        <v>504</v>
      </c>
      <c r="J2062" t="s">
        <v>505</v>
      </c>
      <c r="K2062" t="s">
        <v>506</v>
      </c>
      <c r="L2062">
        <v>4562</v>
      </c>
      <c r="M2062" t="s">
        <v>188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25">
      <c r="A2063">
        <v>49</v>
      </c>
      <c r="B2063" t="s">
        <v>467</v>
      </c>
      <c r="C2063">
        <v>2020</v>
      </c>
      <c r="D2063">
        <v>5</v>
      </c>
      <c r="E2063" t="s">
        <v>191</v>
      </c>
      <c r="F2063">
        <v>6</v>
      </c>
      <c r="G2063" t="s">
        <v>181</v>
      </c>
      <c r="H2063">
        <v>627</v>
      </c>
      <c r="I2063" t="s">
        <v>515</v>
      </c>
      <c r="J2063" t="s">
        <v>126</v>
      </c>
      <c r="K2063" t="s">
        <v>189</v>
      </c>
      <c r="L2063">
        <v>700</v>
      </c>
      <c r="M2063" t="s">
        <v>182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25">
      <c r="A2064">
        <v>49</v>
      </c>
      <c r="B2064" t="s">
        <v>467</v>
      </c>
      <c r="C2064">
        <v>2020</v>
      </c>
      <c r="D2064">
        <v>5</v>
      </c>
      <c r="E2064" t="s">
        <v>191</v>
      </c>
      <c r="F2064">
        <v>10</v>
      </c>
      <c r="G2064" t="s">
        <v>193</v>
      </c>
      <c r="H2064">
        <v>628</v>
      </c>
      <c r="I2064" t="s">
        <v>487</v>
      </c>
      <c r="J2064" t="s">
        <v>488</v>
      </c>
      <c r="K2064" t="s">
        <v>489</v>
      </c>
      <c r="L2064">
        <v>207</v>
      </c>
      <c r="M2064" t="s">
        <v>195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25">
      <c r="A2065">
        <v>49</v>
      </c>
      <c r="B2065" t="s">
        <v>467</v>
      </c>
      <c r="C2065">
        <v>2020</v>
      </c>
      <c r="D2065">
        <v>5</v>
      </c>
      <c r="E2065" t="s">
        <v>191</v>
      </c>
      <c r="F2065">
        <v>5</v>
      </c>
      <c r="G2065" t="s">
        <v>184</v>
      </c>
      <c r="H2065">
        <v>705</v>
      </c>
      <c r="I2065" t="s">
        <v>484</v>
      </c>
      <c r="J2065" t="s">
        <v>485</v>
      </c>
      <c r="K2065" t="s">
        <v>486</v>
      </c>
      <c r="L2065">
        <v>460</v>
      </c>
      <c r="M2065" t="s">
        <v>185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25">
      <c r="A2066">
        <v>49</v>
      </c>
      <c r="B2066" t="s">
        <v>467</v>
      </c>
      <c r="C2066">
        <v>2020</v>
      </c>
      <c r="D2066">
        <v>5</v>
      </c>
      <c r="E2066" t="s">
        <v>191</v>
      </c>
      <c r="F2066">
        <v>1</v>
      </c>
      <c r="G2066" t="s">
        <v>176</v>
      </c>
      <c r="H2066">
        <v>903</v>
      </c>
      <c r="I2066" t="s">
        <v>500</v>
      </c>
      <c r="J2066" t="s">
        <v>497</v>
      </c>
      <c r="K2066" t="s">
        <v>498</v>
      </c>
      <c r="L2066">
        <v>4512</v>
      </c>
      <c r="M2066" t="s">
        <v>177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25">
      <c r="A2067">
        <v>49</v>
      </c>
      <c r="B2067" t="s">
        <v>467</v>
      </c>
      <c r="C2067">
        <v>2020</v>
      </c>
      <c r="D2067">
        <v>5</v>
      </c>
      <c r="E2067" t="s">
        <v>191</v>
      </c>
      <c r="F2067">
        <v>10</v>
      </c>
      <c r="G2067" t="s">
        <v>193</v>
      </c>
      <c r="H2067">
        <v>905</v>
      </c>
      <c r="I2067" t="s">
        <v>501</v>
      </c>
      <c r="J2067" t="s">
        <v>469</v>
      </c>
      <c r="K2067" t="s">
        <v>470</v>
      </c>
      <c r="L2067">
        <v>4513</v>
      </c>
      <c r="M2067" t="s">
        <v>194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25">
      <c r="A2068">
        <v>49</v>
      </c>
      <c r="B2068" t="s">
        <v>467</v>
      </c>
      <c r="C2068">
        <v>2020</v>
      </c>
      <c r="D2068">
        <v>5</v>
      </c>
      <c r="E2068" t="s">
        <v>191</v>
      </c>
      <c r="F2068">
        <v>3</v>
      </c>
      <c r="G2068" t="s">
        <v>179</v>
      </c>
      <c r="H2068">
        <v>117</v>
      </c>
      <c r="I2068" t="s">
        <v>524</v>
      </c>
      <c r="J2068" t="s">
        <v>508</v>
      </c>
      <c r="K2068" t="s">
        <v>509</v>
      </c>
      <c r="L2068">
        <v>300</v>
      </c>
      <c r="M2068" t="s">
        <v>180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25">
      <c r="A2069">
        <v>49</v>
      </c>
      <c r="B2069" t="s">
        <v>467</v>
      </c>
      <c r="C2069">
        <v>2020</v>
      </c>
      <c r="D2069">
        <v>5</v>
      </c>
      <c r="E2069" t="s">
        <v>191</v>
      </c>
      <c r="F2069">
        <v>3</v>
      </c>
      <c r="G2069" t="s">
        <v>179</v>
      </c>
      <c r="H2069">
        <v>631</v>
      </c>
      <c r="I2069" t="s">
        <v>522</v>
      </c>
      <c r="J2069" t="s">
        <v>201</v>
      </c>
      <c r="K2069" t="s">
        <v>189</v>
      </c>
      <c r="L2069">
        <v>300</v>
      </c>
      <c r="M2069" t="s">
        <v>180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25">
      <c r="A2070">
        <v>49</v>
      </c>
      <c r="B2070" t="s">
        <v>467</v>
      </c>
      <c r="C2070">
        <v>2020</v>
      </c>
      <c r="D2070">
        <v>5</v>
      </c>
      <c r="E2070" t="s">
        <v>191</v>
      </c>
      <c r="F2070">
        <v>6</v>
      </c>
      <c r="G2070" t="s">
        <v>181</v>
      </c>
      <c r="H2070">
        <v>619</v>
      </c>
      <c r="I2070" t="s">
        <v>521</v>
      </c>
      <c r="J2070" t="s">
        <v>201</v>
      </c>
      <c r="K2070" t="s">
        <v>189</v>
      </c>
      <c r="L2070">
        <v>4562</v>
      </c>
      <c r="M2070" t="s">
        <v>188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25">
      <c r="A2071">
        <v>49</v>
      </c>
      <c r="B2071" t="s">
        <v>467</v>
      </c>
      <c r="C2071">
        <v>2020</v>
      </c>
      <c r="D2071">
        <v>5</v>
      </c>
      <c r="E2071" t="s">
        <v>191</v>
      </c>
      <c r="F2071">
        <v>6</v>
      </c>
      <c r="G2071" t="s">
        <v>181</v>
      </c>
      <c r="H2071">
        <v>629</v>
      </c>
      <c r="I2071" t="s">
        <v>516</v>
      </c>
      <c r="J2071" t="s">
        <v>477</v>
      </c>
      <c r="K2071" t="s">
        <v>478</v>
      </c>
      <c r="L2071">
        <v>700</v>
      </c>
      <c r="M2071" t="s">
        <v>182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25">
      <c r="A2072">
        <v>49</v>
      </c>
      <c r="B2072" t="s">
        <v>467</v>
      </c>
      <c r="C2072">
        <v>2020</v>
      </c>
      <c r="D2072">
        <v>5</v>
      </c>
      <c r="E2072" t="s">
        <v>191</v>
      </c>
      <c r="F2072">
        <v>6</v>
      </c>
      <c r="G2072" t="s">
        <v>181</v>
      </c>
      <c r="H2072">
        <v>605</v>
      </c>
      <c r="I2072" t="s">
        <v>514</v>
      </c>
      <c r="J2072" t="s">
        <v>488</v>
      </c>
      <c r="K2072" t="s">
        <v>489</v>
      </c>
      <c r="L2072">
        <v>700</v>
      </c>
      <c r="M2072" t="s">
        <v>182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25">
      <c r="A2073">
        <v>49</v>
      </c>
      <c r="B2073" t="s">
        <v>467</v>
      </c>
      <c r="C2073">
        <v>2020</v>
      </c>
      <c r="D2073">
        <v>5</v>
      </c>
      <c r="E2073" t="s">
        <v>191</v>
      </c>
      <c r="F2073">
        <v>3</v>
      </c>
      <c r="G2073" t="s">
        <v>179</v>
      </c>
      <c r="H2073">
        <v>13</v>
      </c>
      <c r="I2073" t="s">
        <v>479</v>
      </c>
      <c r="J2073" t="s">
        <v>480</v>
      </c>
      <c r="K2073" t="s">
        <v>481</v>
      </c>
      <c r="L2073">
        <v>300</v>
      </c>
      <c r="M2073" t="s">
        <v>180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25">
      <c r="A2074">
        <v>49</v>
      </c>
      <c r="B2074" t="s">
        <v>467</v>
      </c>
      <c r="C2074">
        <v>2020</v>
      </c>
      <c r="D2074">
        <v>5</v>
      </c>
      <c r="E2074" t="s">
        <v>191</v>
      </c>
      <c r="F2074">
        <v>1</v>
      </c>
      <c r="G2074" t="s">
        <v>176</v>
      </c>
      <c r="H2074">
        <v>905</v>
      </c>
      <c r="I2074" t="s">
        <v>501</v>
      </c>
      <c r="J2074" t="s">
        <v>469</v>
      </c>
      <c r="K2074" t="s">
        <v>470</v>
      </c>
      <c r="L2074">
        <v>4512</v>
      </c>
      <c r="M2074" t="s">
        <v>177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25">
      <c r="A2075">
        <v>49</v>
      </c>
      <c r="B2075" t="s">
        <v>467</v>
      </c>
      <c r="C2075">
        <v>2020</v>
      </c>
      <c r="D2075">
        <v>5</v>
      </c>
      <c r="E2075" t="s">
        <v>191</v>
      </c>
      <c r="F2075">
        <v>10</v>
      </c>
      <c r="G2075" t="s">
        <v>193</v>
      </c>
      <c r="H2075">
        <v>1</v>
      </c>
      <c r="I2075" t="s">
        <v>496</v>
      </c>
      <c r="J2075" t="s">
        <v>497</v>
      </c>
      <c r="K2075" t="s">
        <v>498</v>
      </c>
      <c r="L2075">
        <v>207</v>
      </c>
      <c r="M2075" t="s">
        <v>195</v>
      </c>
      <c r="N2075">
        <v>14872</v>
      </c>
      <c r="O2075">
        <v>2170492.38</v>
      </c>
      <c r="P2075">
        <v>10479477</v>
      </c>
      <c r="Q2075" t="str">
        <f t="shared" ref="Q2075:Q2138" si="33">VLOOKUP(J2075,S:T,2,FALSE)</f>
        <v>E1 - Residential</v>
      </c>
    </row>
    <row r="2076" spans="1:17" x14ac:dyDescent="0.25">
      <c r="A2076">
        <v>49</v>
      </c>
      <c r="B2076" t="s">
        <v>467</v>
      </c>
      <c r="C2076">
        <v>2020</v>
      </c>
      <c r="D2076">
        <v>5</v>
      </c>
      <c r="E2076" t="s">
        <v>191</v>
      </c>
      <c r="F2076">
        <v>1</v>
      </c>
      <c r="G2076" t="s">
        <v>176</v>
      </c>
      <c r="H2076">
        <v>950</v>
      </c>
      <c r="I2076" t="s">
        <v>475</v>
      </c>
      <c r="J2076" t="s">
        <v>472</v>
      </c>
      <c r="K2076" t="s">
        <v>473</v>
      </c>
      <c r="L2076">
        <v>4512</v>
      </c>
      <c r="M2076" t="s">
        <v>177</v>
      </c>
      <c r="N2076">
        <v>76</v>
      </c>
      <c r="O2076">
        <v>7045.48</v>
      </c>
      <c r="P2076">
        <v>57047</v>
      </c>
      <c r="Q2076" t="str">
        <f t="shared" si="33"/>
        <v>E3 - Small C&amp;I</v>
      </c>
    </row>
    <row r="2077" spans="1:17" x14ac:dyDescent="0.25">
      <c r="A2077">
        <v>49</v>
      </c>
      <c r="B2077" t="s">
        <v>467</v>
      </c>
      <c r="C2077">
        <v>2020</v>
      </c>
      <c r="D2077">
        <v>5</v>
      </c>
      <c r="E2077" t="s">
        <v>191</v>
      </c>
      <c r="F2077">
        <v>3</v>
      </c>
      <c r="G2077" t="s">
        <v>179</v>
      </c>
      <c r="H2077">
        <v>54</v>
      </c>
      <c r="I2077" t="s">
        <v>523</v>
      </c>
      <c r="J2077" t="s">
        <v>505</v>
      </c>
      <c r="K2077" t="s">
        <v>506</v>
      </c>
      <c r="L2077">
        <v>300</v>
      </c>
      <c r="M2077" t="s">
        <v>180</v>
      </c>
      <c r="N2077">
        <v>3</v>
      </c>
      <c r="O2077">
        <v>751.44</v>
      </c>
      <c r="P2077">
        <v>3604</v>
      </c>
      <c r="Q2077" t="str">
        <f t="shared" si="33"/>
        <v>E3 - Small C&amp;I</v>
      </c>
    </row>
    <row r="2078" spans="1:17" x14ac:dyDescent="0.25">
      <c r="A2078">
        <v>49</v>
      </c>
      <c r="B2078" t="s">
        <v>467</v>
      </c>
      <c r="C2078">
        <v>2020</v>
      </c>
      <c r="D2078">
        <v>5</v>
      </c>
      <c r="E2078" t="s">
        <v>191</v>
      </c>
      <c r="F2078">
        <v>6</v>
      </c>
      <c r="G2078" t="s">
        <v>181</v>
      </c>
      <c r="H2078">
        <v>630</v>
      </c>
      <c r="I2078" t="s">
        <v>502</v>
      </c>
      <c r="J2078" t="s">
        <v>201</v>
      </c>
      <c r="K2078" t="s">
        <v>189</v>
      </c>
      <c r="L2078">
        <v>700</v>
      </c>
      <c r="M2078" t="s">
        <v>182</v>
      </c>
      <c r="N2078">
        <v>1</v>
      </c>
      <c r="O2078">
        <v>489.54</v>
      </c>
      <c r="P2078">
        <v>2648</v>
      </c>
      <c r="Q2078" t="str">
        <f t="shared" si="33"/>
        <v>E6 - OTHER</v>
      </c>
    </row>
    <row r="2079" spans="1:17" x14ac:dyDescent="0.25">
      <c r="A2079">
        <v>49</v>
      </c>
      <c r="B2079" t="s">
        <v>467</v>
      </c>
      <c r="C2079">
        <v>2020</v>
      </c>
      <c r="D2079">
        <v>5</v>
      </c>
      <c r="E2079" t="s">
        <v>191</v>
      </c>
      <c r="F2079">
        <v>3</v>
      </c>
      <c r="G2079" t="s">
        <v>179</v>
      </c>
      <c r="H2079">
        <v>616</v>
      </c>
      <c r="I2079" t="s">
        <v>493</v>
      </c>
      <c r="J2079" t="s">
        <v>488</v>
      </c>
      <c r="K2079" t="s">
        <v>489</v>
      </c>
      <c r="L2079">
        <v>4532</v>
      </c>
      <c r="M2079" t="s">
        <v>186</v>
      </c>
      <c r="N2079">
        <v>309</v>
      </c>
      <c r="O2079">
        <v>15467.02</v>
      </c>
      <c r="P2079">
        <v>76031</v>
      </c>
      <c r="Q2079" t="str">
        <f t="shared" si="33"/>
        <v>E6 - OTHER</v>
      </c>
    </row>
    <row r="2080" spans="1:17" x14ac:dyDescent="0.25">
      <c r="A2080">
        <v>49</v>
      </c>
      <c r="B2080" t="s">
        <v>467</v>
      </c>
      <c r="C2080">
        <v>2020</v>
      </c>
      <c r="D2080">
        <v>5</v>
      </c>
      <c r="E2080" t="s">
        <v>191</v>
      </c>
      <c r="F2080">
        <v>5</v>
      </c>
      <c r="G2080" t="s">
        <v>184</v>
      </c>
      <c r="H2080">
        <v>944</v>
      </c>
      <c r="I2080" t="s">
        <v>518</v>
      </c>
      <c r="J2080" t="s">
        <v>519</v>
      </c>
      <c r="K2080" t="s">
        <v>520</v>
      </c>
      <c r="L2080">
        <v>4552</v>
      </c>
      <c r="M2080" t="s">
        <v>200</v>
      </c>
      <c r="N2080">
        <v>1</v>
      </c>
      <c r="O2080">
        <v>4817.13</v>
      </c>
      <c r="P2080">
        <v>54155</v>
      </c>
      <c r="Q2080" t="str">
        <f t="shared" si="33"/>
        <v>E6 - OTHER</v>
      </c>
    </row>
    <row r="2081" spans="1:17" x14ac:dyDescent="0.25">
      <c r="A2081">
        <v>49</v>
      </c>
      <c r="B2081" t="s">
        <v>467</v>
      </c>
      <c r="C2081">
        <v>2020</v>
      </c>
      <c r="D2081">
        <v>5</v>
      </c>
      <c r="E2081" t="s">
        <v>191</v>
      </c>
      <c r="F2081">
        <v>3</v>
      </c>
      <c r="G2081" t="s">
        <v>179</v>
      </c>
      <c r="H2081">
        <v>700</v>
      </c>
      <c r="I2081" t="s">
        <v>494</v>
      </c>
      <c r="J2081" t="s">
        <v>485</v>
      </c>
      <c r="K2081" t="s">
        <v>486</v>
      </c>
      <c r="L2081">
        <v>300</v>
      </c>
      <c r="M2081" t="s">
        <v>180</v>
      </c>
      <c r="N2081">
        <v>56</v>
      </c>
      <c r="O2081">
        <v>717419.48</v>
      </c>
      <c r="P2081">
        <v>3811195</v>
      </c>
      <c r="Q2081" t="str">
        <f t="shared" si="33"/>
        <v>E5 - Large C&amp;I</v>
      </c>
    </row>
    <row r="2082" spans="1:17" x14ac:dyDescent="0.25">
      <c r="A2082">
        <v>49</v>
      </c>
      <c r="B2082" t="s">
        <v>467</v>
      </c>
      <c r="C2082">
        <v>2020</v>
      </c>
      <c r="D2082">
        <v>5</v>
      </c>
      <c r="E2082" t="s">
        <v>191</v>
      </c>
      <c r="F2082">
        <v>3</v>
      </c>
      <c r="G2082" t="s">
        <v>179</v>
      </c>
      <c r="H2082">
        <v>705</v>
      </c>
      <c r="I2082" t="s">
        <v>484</v>
      </c>
      <c r="J2082" t="s">
        <v>485</v>
      </c>
      <c r="K2082" t="s">
        <v>486</v>
      </c>
      <c r="L2082">
        <v>300</v>
      </c>
      <c r="M2082" t="s">
        <v>180</v>
      </c>
      <c r="N2082">
        <v>94</v>
      </c>
      <c r="O2082">
        <v>966668.54</v>
      </c>
      <c r="P2082">
        <v>7971530</v>
      </c>
      <c r="Q2082" t="str">
        <f t="shared" si="33"/>
        <v>E5 - Large C&amp;I</v>
      </c>
    </row>
    <row r="2083" spans="1:17" x14ac:dyDescent="0.25">
      <c r="A2083">
        <v>49</v>
      </c>
      <c r="B2083" t="s">
        <v>467</v>
      </c>
      <c r="C2083">
        <v>2020</v>
      </c>
      <c r="D2083">
        <v>5</v>
      </c>
      <c r="E2083" t="s">
        <v>191</v>
      </c>
      <c r="F2083">
        <v>5</v>
      </c>
      <c r="G2083" t="s">
        <v>184</v>
      </c>
      <c r="H2083">
        <v>954</v>
      </c>
      <c r="I2083" t="s">
        <v>483</v>
      </c>
      <c r="J2083" t="s">
        <v>480</v>
      </c>
      <c r="K2083" t="s">
        <v>481</v>
      </c>
      <c r="L2083">
        <v>4552</v>
      </c>
      <c r="M2083" t="s">
        <v>200</v>
      </c>
      <c r="N2083">
        <v>177</v>
      </c>
      <c r="O2083">
        <v>330762.57</v>
      </c>
      <c r="P2083">
        <v>3315921</v>
      </c>
      <c r="Q2083" t="str">
        <f t="shared" si="33"/>
        <v>E4 - Medium C&amp;I</v>
      </c>
    </row>
    <row r="2084" spans="1:17" x14ac:dyDescent="0.25">
      <c r="A2084">
        <v>49</v>
      </c>
      <c r="B2084" t="s">
        <v>467</v>
      </c>
      <c r="C2084">
        <v>2020</v>
      </c>
      <c r="D2084">
        <v>5</v>
      </c>
      <c r="E2084" t="s">
        <v>191</v>
      </c>
      <c r="F2084">
        <v>5</v>
      </c>
      <c r="G2084" t="s">
        <v>184</v>
      </c>
      <c r="H2084">
        <v>950</v>
      </c>
      <c r="I2084" t="s">
        <v>475</v>
      </c>
      <c r="J2084" t="s">
        <v>472</v>
      </c>
      <c r="K2084" t="s">
        <v>473</v>
      </c>
      <c r="L2084">
        <v>4552</v>
      </c>
      <c r="M2084" t="s">
        <v>200</v>
      </c>
      <c r="N2084">
        <v>147</v>
      </c>
      <c r="O2084">
        <v>39762.28</v>
      </c>
      <c r="P2084">
        <v>356689</v>
      </c>
      <c r="Q2084" t="str">
        <f t="shared" si="33"/>
        <v>E3 - Small C&amp;I</v>
      </c>
    </row>
    <row r="2085" spans="1:17" x14ac:dyDescent="0.25">
      <c r="A2085">
        <v>49</v>
      </c>
      <c r="B2085" t="s">
        <v>467</v>
      </c>
      <c r="C2085">
        <v>2020</v>
      </c>
      <c r="D2085">
        <v>5</v>
      </c>
      <c r="E2085" t="s">
        <v>191</v>
      </c>
      <c r="F2085">
        <v>3</v>
      </c>
      <c r="G2085" t="s">
        <v>179</v>
      </c>
      <c r="H2085">
        <v>419</v>
      </c>
      <c r="I2085" t="s">
        <v>566</v>
      </c>
      <c r="J2085" t="s">
        <v>567</v>
      </c>
      <c r="K2085" t="s">
        <v>189</v>
      </c>
      <c r="L2085">
        <v>1671</v>
      </c>
      <c r="M2085" t="s">
        <v>531</v>
      </c>
      <c r="N2085">
        <v>4</v>
      </c>
      <c r="O2085">
        <v>10032.65</v>
      </c>
      <c r="P2085">
        <v>25036.21</v>
      </c>
      <c r="Q2085" t="str">
        <f t="shared" si="33"/>
        <v>G5 - Large C&amp;I</v>
      </c>
    </row>
    <row r="2086" spans="1:17" x14ac:dyDescent="0.25">
      <c r="A2086">
        <v>49</v>
      </c>
      <c r="B2086" t="s">
        <v>467</v>
      </c>
      <c r="C2086">
        <v>2020</v>
      </c>
      <c r="D2086">
        <v>5</v>
      </c>
      <c r="E2086" t="s">
        <v>191</v>
      </c>
      <c r="F2086">
        <v>3</v>
      </c>
      <c r="G2086" t="s">
        <v>179</v>
      </c>
      <c r="H2086">
        <v>404</v>
      </c>
      <c r="I2086" t="s">
        <v>553</v>
      </c>
      <c r="J2086">
        <v>2107</v>
      </c>
      <c r="K2086" t="s">
        <v>189</v>
      </c>
      <c r="L2086">
        <v>300</v>
      </c>
      <c r="M2086" t="s">
        <v>180</v>
      </c>
      <c r="N2086">
        <v>18341</v>
      </c>
      <c r="O2086">
        <v>2296786.64</v>
      </c>
      <c r="P2086">
        <v>1533845.75</v>
      </c>
      <c r="Q2086" t="str">
        <f t="shared" si="33"/>
        <v>G3 - Small C&amp;I</v>
      </c>
    </row>
    <row r="2087" spans="1:17" x14ac:dyDescent="0.25">
      <c r="A2087">
        <v>49</v>
      </c>
      <c r="B2087" t="s">
        <v>467</v>
      </c>
      <c r="C2087">
        <v>2020</v>
      </c>
      <c r="D2087">
        <v>5</v>
      </c>
      <c r="E2087" t="s">
        <v>191</v>
      </c>
      <c r="F2087">
        <v>5</v>
      </c>
      <c r="G2087" t="s">
        <v>184</v>
      </c>
      <c r="H2087">
        <v>406</v>
      </c>
      <c r="I2087" t="s">
        <v>550</v>
      </c>
      <c r="J2087">
        <v>2221</v>
      </c>
      <c r="K2087" t="s">
        <v>189</v>
      </c>
      <c r="L2087">
        <v>1670</v>
      </c>
      <c r="M2087" t="s">
        <v>538</v>
      </c>
      <c r="N2087">
        <v>23</v>
      </c>
      <c r="O2087">
        <v>19385.13</v>
      </c>
      <c r="P2087">
        <v>36450.44</v>
      </c>
      <c r="Q2087" t="str">
        <f t="shared" si="33"/>
        <v>G4 - Medium C&amp;I</v>
      </c>
    </row>
    <row r="2088" spans="1:17" x14ac:dyDescent="0.25">
      <c r="A2088">
        <v>49</v>
      </c>
      <c r="B2088" t="s">
        <v>467</v>
      </c>
      <c r="C2088">
        <v>2020</v>
      </c>
      <c r="D2088">
        <v>5</v>
      </c>
      <c r="E2088" t="s">
        <v>191</v>
      </c>
      <c r="F2088">
        <v>10</v>
      </c>
      <c r="G2088" t="s">
        <v>193</v>
      </c>
      <c r="H2088">
        <v>404</v>
      </c>
      <c r="I2088" t="s">
        <v>553</v>
      </c>
      <c r="J2088">
        <v>0</v>
      </c>
      <c r="K2088" t="s">
        <v>189</v>
      </c>
      <c r="L2088">
        <v>0</v>
      </c>
      <c r="M2088" t="s">
        <v>189</v>
      </c>
      <c r="N2088">
        <v>1</v>
      </c>
      <c r="O2088">
        <v>46.98</v>
      </c>
      <c r="P2088">
        <v>12.32</v>
      </c>
      <c r="Q2088" t="str">
        <f t="shared" si="33"/>
        <v>G6 - OTHER</v>
      </c>
    </row>
    <row r="2089" spans="1:17" x14ac:dyDescent="0.25">
      <c r="A2089">
        <v>49</v>
      </c>
      <c r="B2089" t="s">
        <v>467</v>
      </c>
      <c r="C2089">
        <v>2020</v>
      </c>
      <c r="D2089">
        <v>5</v>
      </c>
      <c r="E2089" t="s">
        <v>191</v>
      </c>
      <c r="F2089">
        <v>3</v>
      </c>
      <c r="G2089" t="s">
        <v>179</v>
      </c>
      <c r="H2089">
        <v>418</v>
      </c>
      <c r="I2089" t="s">
        <v>575</v>
      </c>
      <c r="J2089">
        <v>2321</v>
      </c>
      <c r="K2089" t="s">
        <v>189</v>
      </c>
      <c r="L2089">
        <v>1671</v>
      </c>
      <c r="M2089" t="s">
        <v>531</v>
      </c>
      <c r="N2089">
        <v>42</v>
      </c>
      <c r="O2089">
        <v>96995.18</v>
      </c>
      <c r="P2089">
        <v>220251.91</v>
      </c>
      <c r="Q2089" t="str">
        <f t="shared" si="33"/>
        <v>G5 - Large C&amp;I</v>
      </c>
    </row>
    <row r="2090" spans="1:17" x14ac:dyDescent="0.25">
      <c r="A2090">
        <v>49</v>
      </c>
      <c r="B2090" t="s">
        <v>467</v>
      </c>
      <c r="C2090">
        <v>2020</v>
      </c>
      <c r="D2090">
        <v>5</v>
      </c>
      <c r="E2090" t="s">
        <v>191</v>
      </c>
      <c r="F2090">
        <v>5</v>
      </c>
      <c r="G2090" t="s">
        <v>184</v>
      </c>
      <c r="H2090">
        <v>418</v>
      </c>
      <c r="I2090" t="s">
        <v>575</v>
      </c>
      <c r="J2090">
        <v>2321</v>
      </c>
      <c r="K2090" t="s">
        <v>189</v>
      </c>
      <c r="L2090">
        <v>1671</v>
      </c>
      <c r="M2090" t="s">
        <v>531</v>
      </c>
      <c r="N2090">
        <v>51</v>
      </c>
      <c r="O2090">
        <v>118436.76</v>
      </c>
      <c r="P2090">
        <v>266527.65000000002</v>
      </c>
      <c r="Q2090" t="str">
        <f t="shared" si="33"/>
        <v>G5 - Large C&amp;I</v>
      </c>
    </row>
    <row r="2091" spans="1:17" x14ac:dyDescent="0.25">
      <c r="A2091">
        <v>49</v>
      </c>
      <c r="B2091" t="s">
        <v>467</v>
      </c>
      <c r="C2091">
        <v>2020</v>
      </c>
      <c r="D2091">
        <v>5</v>
      </c>
      <c r="E2091" t="s">
        <v>191</v>
      </c>
      <c r="F2091">
        <v>5</v>
      </c>
      <c r="G2091" t="s">
        <v>184</v>
      </c>
      <c r="H2091">
        <v>443</v>
      </c>
      <c r="I2091" t="s">
        <v>541</v>
      </c>
      <c r="J2091">
        <v>2121</v>
      </c>
      <c r="K2091" t="s">
        <v>189</v>
      </c>
      <c r="L2091">
        <v>1670</v>
      </c>
      <c r="M2091" t="s">
        <v>538</v>
      </c>
      <c r="N2091">
        <v>2</v>
      </c>
      <c r="O2091">
        <v>325.74</v>
      </c>
      <c r="P2091">
        <v>444.69</v>
      </c>
      <c r="Q2091" t="str">
        <f t="shared" si="33"/>
        <v>G3 - Small C&amp;I</v>
      </c>
    </row>
    <row r="2092" spans="1:17" x14ac:dyDescent="0.25">
      <c r="A2092">
        <v>49</v>
      </c>
      <c r="B2092" t="s">
        <v>467</v>
      </c>
      <c r="C2092">
        <v>2020</v>
      </c>
      <c r="D2092">
        <v>5</v>
      </c>
      <c r="E2092" t="s">
        <v>191</v>
      </c>
      <c r="F2092">
        <v>3</v>
      </c>
      <c r="G2092" t="s">
        <v>179</v>
      </c>
      <c r="H2092">
        <v>432</v>
      </c>
      <c r="I2092" t="s">
        <v>554</v>
      </c>
      <c r="J2092" t="s">
        <v>555</v>
      </c>
      <c r="K2092" t="s">
        <v>189</v>
      </c>
      <c r="L2092">
        <v>1674</v>
      </c>
      <c r="M2092" t="s">
        <v>556</v>
      </c>
      <c r="N2092">
        <v>3</v>
      </c>
      <c r="O2092">
        <v>290330.81</v>
      </c>
      <c r="P2092">
        <v>0</v>
      </c>
      <c r="Q2092" t="str">
        <f t="shared" si="33"/>
        <v>G6 - OTHER</v>
      </c>
    </row>
    <row r="2093" spans="1:17" x14ac:dyDescent="0.25">
      <c r="A2093">
        <v>49</v>
      </c>
      <c r="B2093" t="s">
        <v>467</v>
      </c>
      <c r="C2093">
        <v>2020</v>
      </c>
      <c r="D2093">
        <v>5</v>
      </c>
      <c r="E2093" t="s">
        <v>191</v>
      </c>
      <c r="F2093">
        <v>3</v>
      </c>
      <c r="G2093" t="s">
        <v>179</v>
      </c>
      <c r="H2093">
        <v>440</v>
      </c>
      <c r="I2093" t="s">
        <v>569</v>
      </c>
      <c r="J2093" t="s">
        <v>570</v>
      </c>
      <c r="K2093" t="s">
        <v>189</v>
      </c>
      <c r="L2093">
        <v>1672</v>
      </c>
      <c r="M2093" t="s">
        <v>571</v>
      </c>
      <c r="N2093">
        <v>1</v>
      </c>
      <c r="O2093">
        <v>58235.08</v>
      </c>
      <c r="P2093">
        <v>354962.72</v>
      </c>
      <c r="Q2093" t="str">
        <f t="shared" si="33"/>
        <v>G5 - Large C&amp;I</v>
      </c>
    </row>
    <row r="2094" spans="1:17" x14ac:dyDescent="0.25">
      <c r="A2094">
        <v>49</v>
      </c>
      <c r="B2094" t="s">
        <v>467</v>
      </c>
      <c r="C2094">
        <v>2020</v>
      </c>
      <c r="D2094">
        <v>5</v>
      </c>
      <c r="E2094" t="s">
        <v>191</v>
      </c>
      <c r="F2094">
        <v>1</v>
      </c>
      <c r="G2094" t="s">
        <v>176</v>
      </c>
      <c r="H2094">
        <v>401</v>
      </c>
      <c r="I2094" t="s">
        <v>572</v>
      </c>
      <c r="J2094">
        <v>1012</v>
      </c>
      <c r="K2094" t="s">
        <v>189</v>
      </c>
      <c r="L2094">
        <v>200</v>
      </c>
      <c r="M2094" t="s">
        <v>187</v>
      </c>
      <c r="N2094">
        <v>16668</v>
      </c>
      <c r="O2094">
        <v>694942.18</v>
      </c>
      <c r="P2094">
        <v>317901.27</v>
      </c>
      <c r="Q2094" t="str">
        <f t="shared" si="33"/>
        <v>G1 - Residential</v>
      </c>
    </row>
    <row r="2095" spans="1:17" x14ac:dyDescent="0.25">
      <c r="A2095">
        <v>49</v>
      </c>
      <c r="B2095" t="s">
        <v>467</v>
      </c>
      <c r="C2095">
        <v>2020</v>
      </c>
      <c r="D2095">
        <v>5</v>
      </c>
      <c r="E2095" t="s">
        <v>191</v>
      </c>
      <c r="F2095">
        <v>5</v>
      </c>
      <c r="G2095" t="s">
        <v>184</v>
      </c>
      <c r="H2095">
        <v>410</v>
      </c>
      <c r="I2095" t="s">
        <v>560</v>
      </c>
      <c r="J2095">
        <v>3321</v>
      </c>
      <c r="K2095" t="s">
        <v>189</v>
      </c>
      <c r="L2095">
        <v>1670</v>
      </c>
      <c r="M2095" t="s">
        <v>538</v>
      </c>
      <c r="N2095">
        <v>23</v>
      </c>
      <c r="O2095">
        <v>66529.33</v>
      </c>
      <c r="P2095">
        <v>120042.92</v>
      </c>
      <c r="Q2095" t="str">
        <f t="shared" si="33"/>
        <v>G5 - Large C&amp;I</v>
      </c>
    </row>
    <row r="2096" spans="1:17" x14ac:dyDescent="0.25">
      <c r="A2096">
        <v>49</v>
      </c>
      <c r="B2096" t="s">
        <v>467</v>
      </c>
      <c r="C2096">
        <v>2020</v>
      </c>
      <c r="D2096">
        <v>5</v>
      </c>
      <c r="E2096" t="s">
        <v>191</v>
      </c>
      <c r="F2096">
        <v>3</v>
      </c>
      <c r="G2096" t="s">
        <v>179</v>
      </c>
      <c r="H2096">
        <v>409</v>
      </c>
      <c r="I2096" t="s">
        <v>564</v>
      </c>
      <c r="J2096">
        <v>3367</v>
      </c>
      <c r="K2096" t="s">
        <v>189</v>
      </c>
      <c r="L2096">
        <v>300</v>
      </c>
      <c r="M2096" t="s">
        <v>180</v>
      </c>
      <c r="N2096">
        <v>90</v>
      </c>
      <c r="O2096">
        <v>447770.78</v>
      </c>
      <c r="P2096">
        <v>397568.49</v>
      </c>
      <c r="Q2096" t="str">
        <f t="shared" si="33"/>
        <v>G5 - Large C&amp;I</v>
      </c>
    </row>
    <row r="2097" spans="1:17" x14ac:dyDescent="0.25">
      <c r="A2097">
        <v>49</v>
      </c>
      <c r="B2097" t="s">
        <v>467</v>
      </c>
      <c r="C2097">
        <v>2020</v>
      </c>
      <c r="D2097">
        <v>5</v>
      </c>
      <c r="E2097" t="s">
        <v>191</v>
      </c>
      <c r="F2097">
        <v>5</v>
      </c>
      <c r="G2097" t="s">
        <v>184</v>
      </c>
      <c r="H2097">
        <v>409</v>
      </c>
      <c r="I2097" t="s">
        <v>564</v>
      </c>
      <c r="J2097">
        <v>3367</v>
      </c>
      <c r="K2097" t="s">
        <v>189</v>
      </c>
      <c r="L2097">
        <v>400</v>
      </c>
      <c r="M2097" t="s">
        <v>184</v>
      </c>
      <c r="N2097">
        <v>6</v>
      </c>
      <c r="O2097">
        <v>26795.72</v>
      </c>
      <c r="P2097">
        <v>24498.23</v>
      </c>
      <c r="Q2097" t="str">
        <f t="shared" si="33"/>
        <v>G5 - Large C&amp;I</v>
      </c>
    </row>
    <row r="2098" spans="1:17" x14ac:dyDescent="0.25">
      <c r="A2098">
        <v>49</v>
      </c>
      <c r="B2098" t="s">
        <v>467</v>
      </c>
      <c r="C2098">
        <v>2020</v>
      </c>
      <c r="D2098">
        <v>5</v>
      </c>
      <c r="E2098" t="s">
        <v>191</v>
      </c>
      <c r="F2098">
        <v>3</v>
      </c>
      <c r="G2098" t="s">
        <v>179</v>
      </c>
      <c r="H2098">
        <v>428</v>
      </c>
      <c r="I2098" t="s">
        <v>576</v>
      </c>
      <c r="J2098" t="s">
        <v>577</v>
      </c>
      <c r="K2098" t="s">
        <v>189</v>
      </c>
      <c r="L2098">
        <v>1675</v>
      </c>
      <c r="M2098" t="s">
        <v>528</v>
      </c>
      <c r="N2098">
        <v>1</v>
      </c>
      <c r="O2098">
        <v>25183.41</v>
      </c>
      <c r="P2098">
        <v>31671.47</v>
      </c>
      <c r="Q2098" t="str">
        <f t="shared" si="33"/>
        <v>G5 - Large C&amp;I</v>
      </c>
    </row>
    <row r="2099" spans="1:17" x14ac:dyDescent="0.25">
      <c r="A2099">
        <v>49</v>
      </c>
      <c r="B2099" t="s">
        <v>467</v>
      </c>
      <c r="C2099">
        <v>2020</v>
      </c>
      <c r="D2099">
        <v>5</v>
      </c>
      <c r="E2099" t="s">
        <v>191</v>
      </c>
      <c r="F2099">
        <v>10</v>
      </c>
      <c r="G2099" t="s">
        <v>193</v>
      </c>
      <c r="H2099">
        <v>400</v>
      </c>
      <c r="I2099" t="s">
        <v>557</v>
      </c>
      <c r="J2099">
        <v>1247</v>
      </c>
      <c r="K2099" t="s">
        <v>189</v>
      </c>
      <c r="L2099">
        <v>207</v>
      </c>
      <c r="M2099" t="s">
        <v>195</v>
      </c>
      <c r="N2099">
        <v>211382</v>
      </c>
      <c r="O2099">
        <v>22728529.870000001</v>
      </c>
      <c r="P2099">
        <v>15242318.41</v>
      </c>
      <c r="Q2099" t="str">
        <f t="shared" si="33"/>
        <v>G1 - Residential</v>
      </c>
    </row>
    <row r="2100" spans="1:17" x14ac:dyDescent="0.25">
      <c r="A2100">
        <v>49</v>
      </c>
      <c r="B2100" t="s">
        <v>467</v>
      </c>
      <c r="C2100">
        <v>2020</v>
      </c>
      <c r="D2100">
        <v>5</v>
      </c>
      <c r="E2100" t="s">
        <v>191</v>
      </c>
      <c r="F2100">
        <v>5</v>
      </c>
      <c r="G2100" t="s">
        <v>184</v>
      </c>
      <c r="H2100">
        <v>417</v>
      </c>
      <c r="I2100" t="s">
        <v>546</v>
      </c>
      <c r="J2100">
        <v>2367</v>
      </c>
      <c r="K2100" t="s">
        <v>189</v>
      </c>
      <c r="L2100">
        <v>400</v>
      </c>
      <c r="M2100" t="s">
        <v>184</v>
      </c>
      <c r="N2100">
        <v>23</v>
      </c>
      <c r="O2100">
        <v>79271.03</v>
      </c>
      <c r="P2100">
        <v>83674.929999999993</v>
      </c>
      <c r="Q2100" t="str">
        <f t="shared" si="33"/>
        <v>G5 - Large C&amp;I</v>
      </c>
    </row>
    <row r="2101" spans="1:17" x14ac:dyDescent="0.25">
      <c r="A2101">
        <v>49</v>
      </c>
      <c r="B2101" t="s">
        <v>467</v>
      </c>
      <c r="C2101">
        <v>2020</v>
      </c>
      <c r="D2101">
        <v>5</v>
      </c>
      <c r="E2101" t="s">
        <v>191</v>
      </c>
      <c r="F2101">
        <v>5</v>
      </c>
      <c r="G2101" t="s">
        <v>184</v>
      </c>
      <c r="H2101">
        <v>422</v>
      </c>
      <c r="I2101" t="s">
        <v>547</v>
      </c>
      <c r="J2101">
        <v>2421</v>
      </c>
      <c r="K2101" t="s">
        <v>189</v>
      </c>
      <c r="L2101">
        <v>1671</v>
      </c>
      <c r="M2101" t="s">
        <v>531</v>
      </c>
      <c r="N2101">
        <v>13</v>
      </c>
      <c r="O2101">
        <v>76536.02</v>
      </c>
      <c r="P2101">
        <v>239990.92</v>
      </c>
      <c r="Q2101" t="str">
        <f t="shared" si="33"/>
        <v>G5 - Large C&amp;I</v>
      </c>
    </row>
    <row r="2102" spans="1:17" x14ac:dyDescent="0.25">
      <c r="A2102">
        <v>49</v>
      </c>
      <c r="B2102" t="s">
        <v>467</v>
      </c>
      <c r="C2102">
        <v>2020</v>
      </c>
      <c r="D2102">
        <v>5</v>
      </c>
      <c r="E2102" t="s">
        <v>191</v>
      </c>
      <c r="F2102">
        <v>3</v>
      </c>
      <c r="G2102" t="s">
        <v>179</v>
      </c>
      <c r="H2102">
        <v>443</v>
      </c>
      <c r="I2102" t="s">
        <v>541</v>
      </c>
      <c r="J2102">
        <v>2121</v>
      </c>
      <c r="K2102" t="s">
        <v>189</v>
      </c>
      <c r="L2102">
        <v>1670</v>
      </c>
      <c r="M2102" t="s">
        <v>538</v>
      </c>
      <c r="N2102">
        <v>824</v>
      </c>
      <c r="O2102">
        <v>112811.59</v>
      </c>
      <c r="P2102">
        <v>144066.32</v>
      </c>
      <c r="Q2102" t="str">
        <f t="shared" si="33"/>
        <v>G3 - Small C&amp;I</v>
      </c>
    </row>
    <row r="2103" spans="1:17" x14ac:dyDescent="0.25">
      <c r="A2103">
        <v>49</v>
      </c>
      <c r="B2103" t="s">
        <v>467</v>
      </c>
      <c r="C2103">
        <v>2020</v>
      </c>
      <c r="D2103">
        <v>5</v>
      </c>
      <c r="E2103" t="s">
        <v>191</v>
      </c>
      <c r="F2103">
        <v>3</v>
      </c>
      <c r="G2103" t="s">
        <v>179</v>
      </c>
      <c r="H2103">
        <v>400</v>
      </c>
      <c r="I2103" t="s">
        <v>557</v>
      </c>
      <c r="J2103">
        <v>0</v>
      </c>
      <c r="K2103" t="s">
        <v>189</v>
      </c>
      <c r="L2103">
        <v>0</v>
      </c>
      <c r="M2103" t="s">
        <v>189</v>
      </c>
      <c r="N2103">
        <v>1</v>
      </c>
      <c r="O2103">
        <v>545.05999999999995</v>
      </c>
      <c r="P2103">
        <v>415.93</v>
      </c>
      <c r="Q2103" t="str">
        <f t="shared" si="33"/>
        <v>G6 - OTHER</v>
      </c>
    </row>
    <row r="2104" spans="1:17" x14ac:dyDescent="0.25">
      <c r="A2104">
        <v>49</v>
      </c>
      <c r="B2104" t="s">
        <v>467</v>
      </c>
      <c r="C2104">
        <v>2020</v>
      </c>
      <c r="D2104">
        <v>5</v>
      </c>
      <c r="E2104" t="s">
        <v>191</v>
      </c>
      <c r="F2104">
        <v>3</v>
      </c>
      <c r="G2104" t="s">
        <v>179</v>
      </c>
      <c r="H2104">
        <v>412</v>
      </c>
      <c r="I2104" t="s">
        <v>580</v>
      </c>
      <c r="J2104">
        <v>3331</v>
      </c>
      <c r="K2104" t="s">
        <v>189</v>
      </c>
      <c r="L2104">
        <v>300</v>
      </c>
      <c r="M2104" t="s">
        <v>180</v>
      </c>
      <c r="N2104">
        <v>4</v>
      </c>
      <c r="O2104">
        <v>17718.560000000001</v>
      </c>
      <c r="P2104">
        <v>14403.81</v>
      </c>
      <c r="Q2104" t="str">
        <f t="shared" si="33"/>
        <v>G5 - Large C&amp;I</v>
      </c>
    </row>
    <row r="2105" spans="1:17" x14ac:dyDescent="0.25">
      <c r="A2105">
        <v>49</v>
      </c>
      <c r="B2105" t="s">
        <v>467</v>
      </c>
      <c r="C2105">
        <v>2020</v>
      </c>
      <c r="D2105">
        <v>5</v>
      </c>
      <c r="E2105" t="s">
        <v>191</v>
      </c>
      <c r="F2105">
        <v>3</v>
      </c>
      <c r="G2105" t="s">
        <v>179</v>
      </c>
      <c r="H2105">
        <v>414</v>
      </c>
      <c r="I2105" t="s">
        <v>552</v>
      </c>
      <c r="J2105">
        <v>3421</v>
      </c>
      <c r="K2105" t="s">
        <v>189</v>
      </c>
      <c r="L2105">
        <v>1670</v>
      </c>
      <c r="M2105" t="s">
        <v>538</v>
      </c>
      <c r="N2105">
        <v>3</v>
      </c>
      <c r="O2105">
        <v>11936.29</v>
      </c>
      <c r="P2105">
        <v>33654.78</v>
      </c>
      <c r="Q2105" t="str">
        <f t="shared" si="33"/>
        <v>G5 - Large C&amp;I</v>
      </c>
    </row>
    <row r="2106" spans="1:17" x14ac:dyDescent="0.25">
      <c r="A2106">
        <v>49</v>
      </c>
      <c r="B2106" t="s">
        <v>467</v>
      </c>
      <c r="C2106">
        <v>2020</v>
      </c>
      <c r="D2106">
        <v>5</v>
      </c>
      <c r="E2106" t="s">
        <v>191</v>
      </c>
      <c r="F2106">
        <v>5</v>
      </c>
      <c r="G2106" t="s">
        <v>184</v>
      </c>
      <c r="H2106">
        <v>414</v>
      </c>
      <c r="I2106" t="s">
        <v>552</v>
      </c>
      <c r="J2106">
        <v>3421</v>
      </c>
      <c r="K2106" t="s">
        <v>189</v>
      </c>
      <c r="L2106">
        <v>1670</v>
      </c>
      <c r="M2106" t="s">
        <v>538</v>
      </c>
      <c r="N2106">
        <v>1</v>
      </c>
      <c r="O2106">
        <v>2417.84</v>
      </c>
      <c r="P2106">
        <v>408.74</v>
      </c>
      <c r="Q2106" t="str">
        <f t="shared" si="33"/>
        <v>G5 - Large C&amp;I</v>
      </c>
    </row>
    <row r="2107" spans="1:17" x14ac:dyDescent="0.25">
      <c r="A2107">
        <v>49</v>
      </c>
      <c r="B2107" t="s">
        <v>467</v>
      </c>
      <c r="C2107">
        <v>2020</v>
      </c>
      <c r="D2107">
        <v>5</v>
      </c>
      <c r="E2107" t="s">
        <v>191</v>
      </c>
      <c r="F2107">
        <v>3</v>
      </c>
      <c r="G2107" t="s">
        <v>179</v>
      </c>
      <c r="H2107">
        <v>413</v>
      </c>
      <c r="I2107" t="s">
        <v>558</v>
      </c>
      <c r="J2107">
        <v>3496</v>
      </c>
      <c r="K2107" t="s">
        <v>189</v>
      </c>
      <c r="L2107">
        <v>300</v>
      </c>
      <c r="M2107" t="s">
        <v>180</v>
      </c>
      <c r="N2107">
        <v>6</v>
      </c>
      <c r="O2107">
        <v>42221.36</v>
      </c>
      <c r="P2107">
        <v>47803.519999999997</v>
      </c>
      <c r="Q2107" t="str">
        <f t="shared" si="33"/>
        <v>G5 - Large C&amp;I</v>
      </c>
    </row>
    <row r="2108" spans="1:17" x14ac:dyDescent="0.25">
      <c r="A2108">
        <v>49</v>
      </c>
      <c r="B2108" t="s">
        <v>467</v>
      </c>
      <c r="C2108">
        <v>2020</v>
      </c>
      <c r="D2108">
        <v>5</v>
      </c>
      <c r="E2108" t="s">
        <v>191</v>
      </c>
      <c r="F2108">
        <v>3</v>
      </c>
      <c r="G2108" t="s">
        <v>179</v>
      </c>
      <c r="H2108">
        <v>408</v>
      </c>
      <c r="I2108" t="s">
        <v>525</v>
      </c>
      <c r="J2108">
        <v>2231</v>
      </c>
      <c r="K2108" t="s">
        <v>189</v>
      </c>
      <c r="L2108">
        <v>300</v>
      </c>
      <c r="M2108" t="s">
        <v>180</v>
      </c>
      <c r="N2108">
        <v>116</v>
      </c>
      <c r="O2108">
        <v>131643.06</v>
      </c>
      <c r="P2108">
        <v>118725.09</v>
      </c>
      <c r="Q2108" t="str">
        <f t="shared" si="33"/>
        <v>G4 - Medium C&amp;I</v>
      </c>
    </row>
    <row r="2109" spans="1:17" x14ac:dyDescent="0.25">
      <c r="A2109">
        <v>49</v>
      </c>
      <c r="B2109" t="s">
        <v>467</v>
      </c>
      <c r="C2109">
        <v>2020</v>
      </c>
      <c r="D2109">
        <v>5</v>
      </c>
      <c r="E2109" t="s">
        <v>191</v>
      </c>
      <c r="F2109">
        <v>3</v>
      </c>
      <c r="G2109" t="s">
        <v>179</v>
      </c>
      <c r="H2109">
        <v>406</v>
      </c>
      <c r="I2109" t="s">
        <v>550</v>
      </c>
      <c r="J2109">
        <v>2221</v>
      </c>
      <c r="K2109" t="s">
        <v>189</v>
      </c>
      <c r="L2109">
        <v>1670</v>
      </c>
      <c r="M2109" t="s">
        <v>538</v>
      </c>
      <c r="N2109">
        <v>1478</v>
      </c>
      <c r="O2109">
        <v>817639.44</v>
      </c>
      <c r="P2109">
        <v>1411492.63</v>
      </c>
      <c r="Q2109" t="str">
        <f t="shared" si="33"/>
        <v>G4 - Medium C&amp;I</v>
      </c>
    </row>
    <row r="2110" spans="1:17" x14ac:dyDescent="0.25">
      <c r="A2110">
        <v>49</v>
      </c>
      <c r="B2110" t="s">
        <v>467</v>
      </c>
      <c r="C2110">
        <v>2020</v>
      </c>
      <c r="D2110">
        <v>5</v>
      </c>
      <c r="E2110" t="s">
        <v>191</v>
      </c>
      <c r="F2110">
        <v>3</v>
      </c>
      <c r="G2110" t="s">
        <v>179</v>
      </c>
      <c r="H2110">
        <v>431</v>
      </c>
      <c r="I2110" t="s">
        <v>561</v>
      </c>
      <c r="J2110" t="s">
        <v>562</v>
      </c>
      <c r="K2110" t="s">
        <v>189</v>
      </c>
      <c r="L2110">
        <v>1673</v>
      </c>
      <c r="M2110" t="s">
        <v>563</v>
      </c>
      <c r="N2110">
        <v>3</v>
      </c>
      <c r="O2110">
        <v>76705.31</v>
      </c>
      <c r="P2110">
        <v>0</v>
      </c>
      <c r="Q2110" t="str">
        <f t="shared" si="33"/>
        <v>G6 - OTHER</v>
      </c>
    </row>
    <row r="2111" spans="1:17" x14ac:dyDescent="0.25">
      <c r="A2111">
        <v>49</v>
      </c>
      <c r="B2111" t="s">
        <v>467</v>
      </c>
      <c r="C2111">
        <v>2020</v>
      </c>
      <c r="D2111">
        <v>5</v>
      </c>
      <c r="E2111" t="s">
        <v>191</v>
      </c>
      <c r="F2111">
        <v>5</v>
      </c>
      <c r="G2111" t="s">
        <v>184</v>
      </c>
      <c r="H2111">
        <v>415</v>
      </c>
      <c r="I2111" t="s">
        <v>548</v>
      </c>
      <c r="J2111" t="s">
        <v>549</v>
      </c>
      <c r="K2111" t="s">
        <v>189</v>
      </c>
      <c r="L2111">
        <v>1670</v>
      </c>
      <c r="M2111" t="s">
        <v>538</v>
      </c>
      <c r="N2111">
        <v>3</v>
      </c>
      <c r="O2111">
        <v>14891.32</v>
      </c>
      <c r="P2111">
        <v>52623.73</v>
      </c>
      <c r="Q2111" t="str">
        <f t="shared" si="33"/>
        <v>G5 - Large C&amp;I</v>
      </c>
    </row>
    <row r="2112" spans="1:17" x14ac:dyDescent="0.25">
      <c r="A2112">
        <v>49</v>
      </c>
      <c r="B2112" t="s">
        <v>467</v>
      </c>
      <c r="C2112">
        <v>2020</v>
      </c>
      <c r="D2112">
        <v>5</v>
      </c>
      <c r="E2112" t="s">
        <v>191</v>
      </c>
      <c r="F2112">
        <v>5</v>
      </c>
      <c r="G2112" t="s">
        <v>184</v>
      </c>
      <c r="H2112">
        <v>404</v>
      </c>
      <c r="I2112" t="s">
        <v>553</v>
      </c>
      <c r="J2112">
        <v>2107</v>
      </c>
      <c r="K2112" t="s">
        <v>189</v>
      </c>
      <c r="L2112">
        <v>400</v>
      </c>
      <c r="M2112" t="s">
        <v>184</v>
      </c>
      <c r="N2112">
        <v>7</v>
      </c>
      <c r="O2112">
        <v>3515.11</v>
      </c>
      <c r="P2112">
        <v>2830.33</v>
      </c>
      <c r="Q2112" t="str">
        <f t="shared" si="33"/>
        <v>G3 - Small C&amp;I</v>
      </c>
    </row>
    <row r="2113" spans="1:17" x14ac:dyDescent="0.25">
      <c r="A2113">
        <v>49</v>
      </c>
      <c r="B2113" t="s">
        <v>467</v>
      </c>
      <c r="C2113">
        <v>2020</v>
      </c>
      <c r="D2113">
        <v>5</v>
      </c>
      <c r="E2113" t="s">
        <v>191</v>
      </c>
      <c r="F2113">
        <v>3</v>
      </c>
      <c r="G2113" t="s">
        <v>179</v>
      </c>
      <c r="H2113">
        <v>430</v>
      </c>
      <c r="I2113" t="s">
        <v>539</v>
      </c>
      <c r="J2113" t="s">
        <v>540</v>
      </c>
      <c r="K2113" t="s">
        <v>189</v>
      </c>
      <c r="L2113">
        <v>300</v>
      </c>
      <c r="M2113" t="s">
        <v>180</v>
      </c>
      <c r="N2113">
        <v>1</v>
      </c>
      <c r="O2113">
        <v>18749.63</v>
      </c>
      <c r="P2113">
        <v>1</v>
      </c>
      <c r="Q2113" t="str">
        <f t="shared" si="33"/>
        <v>E6 - OTHER</v>
      </c>
    </row>
    <row r="2114" spans="1:17" x14ac:dyDescent="0.25">
      <c r="A2114">
        <v>49</v>
      </c>
      <c r="B2114" t="s">
        <v>467</v>
      </c>
      <c r="C2114">
        <v>2020</v>
      </c>
      <c r="D2114">
        <v>5</v>
      </c>
      <c r="E2114" t="s">
        <v>191</v>
      </c>
      <c r="F2114">
        <v>10</v>
      </c>
      <c r="G2114" t="s">
        <v>193</v>
      </c>
      <c r="H2114">
        <v>402</v>
      </c>
      <c r="I2114" t="s">
        <v>533</v>
      </c>
      <c r="J2114">
        <v>1301</v>
      </c>
      <c r="K2114" t="s">
        <v>189</v>
      </c>
      <c r="L2114">
        <v>207</v>
      </c>
      <c r="M2114" t="s">
        <v>195</v>
      </c>
      <c r="N2114">
        <v>20654</v>
      </c>
      <c r="O2114">
        <v>1641177.73</v>
      </c>
      <c r="P2114">
        <v>1503270.49</v>
      </c>
      <c r="Q2114" t="str">
        <f t="shared" si="33"/>
        <v>G2 - Low Income Residential</v>
      </c>
    </row>
    <row r="2115" spans="1:17" x14ac:dyDescent="0.25">
      <c r="A2115">
        <v>49</v>
      </c>
      <c r="B2115" t="s">
        <v>467</v>
      </c>
      <c r="C2115">
        <v>2020</v>
      </c>
      <c r="D2115">
        <v>5</v>
      </c>
      <c r="E2115" t="s">
        <v>191</v>
      </c>
      <c r="F2115">
        <v>3</v>
      </c>
      <c r="G2115" t="s">
        <v>179</v>
      </c>
      <c r="H2115">
        <v>411</v>
      </c>
      <c r="I2115" t="s">
        <v>536</v>
      </c>
      <c r="J2115" t="s">
        <v>537</v>
      </c>
      <c r="K2115" t="s">
        <v>189</v>
      </c>
      <c r="L2115">
        <v>1670</v>
      </c>
      <c r="M2115" t="s">
        <v>538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25">
      <c r="A2116">
        <v>49</v>
      </c>
      <c r="B2116" t="s">
        <v>467</v>
      </c>
      <c r="C2116">
        <v>2020</v>
      </c>
      <c r="D2116">
        <v>5</v>
      </c>
      <c r="E2116" t="s">
        <v>191</v>
      </c>
      <c r="F2116">
        <v>3</v>
      </c>
      <c r="G2116" t="s">
        <v>179</v>
      </c>
      <c r="H2116">
        <v>410</v>
      </c>
      <c r="I2116" t="s">
        <v>560</v>
      </c>
      <c r="J2116">
        <v>3321</v>
      </c>
      <c r="K2116" t="s">
        <v>189</v>
      </c>
      <c r="L2116">
        <v>1670</v>
      </c>
      <c r="M2116" t="s">
        <v>538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25">
      <c r="A2117">
        <v>49</v>
      </c>
      <c r="B2117" t="s">
        <v>467</v>
      </c>
      <c r="C2117">
        <v>2020</v>
      </c>
      <c r="D2117">
        <v>5</v>
      </c>
      <c r="E2117" t="s">
        <v>191</v>
      </c>
      <c r="F2117">
        <v>5</v>
      </c>
      <c r="G2117" t="s">
        <v>184</v>
      </c>
      <c r="H2117">
        <v>420</v>
      </c>
      <c r="I2117" t="s">
        <v>545</v>
      </c>
      <c r="J2117">
        <v>2331</v>
      </c>
      <c r="K2117" t="s">
        <v>189</v>
      </c>
      <c r="L2117">
        <v>400</v>
      </c>
      <c r="M2117" t="s">
        <v>184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25">
      <c r="A2118">
        <v>49</v>
      </c>
      <c r="B2118" t="s">
        <v>467</v>
      </c>
      <c r="C2118">
        <v>2020</v>
      </c>
      <c r="D2118">
        <v>5</v>
      </c>
      <c r="E2118" t="s">
        <v>191</v>
      </c>
      <c r="F2118">
        <v>5</v>
      </c>
      <c r="G2118" t="s">
        <v>184</v>
      </c>
      <c r="H2118">
        <v>423</v>
      </c>
      <c r="I2118" t="s">
        <v>529</v>
      </c>
      <c r="J2118" t="s">
        <v>530</v>
      </c>
      <c r="K2118" t="s">
        <v>189</v>
      </c>
      <c r="L2118">
        <v>1671</v>
      </c>
      <c r="M2118" t="s">
        <v>531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25">
      <c r="A2119">
        <v>49</v>
      </c>
      <c r="B2119" t="s">
        <v>467</v>
      </c>
      <c r="C2119">
        <v>2020</v>
      </c>
      <c r="D2119">
        <v>5</v>
      </c>
      <c r="E2119" t="s">
        <v>191</v>
      </c>
      <c r="F2119">
        <v>5</v>
      </c>
      <c r="G2119" t="s">
        <v>184</v>
      </c>
      <c r="H2119">
        <v>408</v>
      </c>
      <c r="I2119" t="s">
        <v>525</v>
      </c>
      <c r="J2119">
        <v>2231</v>
      </c>
      <c r="K2119" t="s">
        <v>189</v>
      </c>
      <c r="L2119">
        <v>400</v>
      </c>
      <c r="M2119" t="s">
        <v>184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25">
      <c r="A2120">
        <v>49</v>
      </c>
      <c r="B2120" t="s">
        <v>467</v>
      </c>
      <c r="C2120">
        <v>2020</v>
      </c>
      <c r="D2120">
        <v>5</v>
      </c>
      <c r="E2120" t="s">
        <v>191</v>
      </c>
      <c r="F2120">
        <v>5</v>
      </c>
      <c r="G2120" t="s">
        <v>184</v>
      </c>
      <c r="H2120">
        <v>419</v>
      </c>
      <c r="I2120" t="s">
        <v>566</v>
      </c>
      <c r="J2120" t="s">
        <v>567</v>
      </c>
      <c r="K2120" t="s">
        <v>189</v>
      </c>
      <c r="L2120">
        <v>1671</v>
      </c>
      <c r="M2120" t="s">
        <v>531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25">
      <c r="A2121">
        <v>49</v>
      </c>
      <c r="B2121" t="s">
        <v>467</v>
      </c>
      <c r="C2121">
        <v>2020</v>
      </c>
      <c r="D2121">
        <v>5</v>
      </c>
      <c r="E2121" t="s">
        <v>191</v>
      </c>
      <c r="F2121">
        <v>3</v>
      </c>
      <c r="G2121" t="s">
        <v>179</v>
      </c>
      <c r="H2121">
        <v>407</v>
      </c>
      <c r="I2121" t="s">
        <v>543</v>
      </c>
      <c r="J2121" t="s">
        <v>544</v>
      </c>
      <c r="K2121" t="s">
        <v>189</v>
      </c>
      <c r="L2121">
        <v>1670</v>
      </c>
      <c r="M2121" t="s">
        <v>538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25">
      <c r="A2122">
        <v>49</v>
      </c>
      <c r="B2122" t="s">
        <v>467</v>
      </c>
      <c r="C2122">
        <v>2020</v>
      </c>
      <c r="D2122">
        <v>5</v>
      </c>
      <c r="E2122" t="s">
        <v>191</v>
      </c>
      <c r="F2122">
        <v>5</v>
      </c>
      <c r="G2122" t="s">
        <v>184</v>
      </c>
      <c r="H2122">
        <v>421</v>
      </c>
      <c r="I2122" t="s">
        <v>532</v>
      </c>
      <c r="J2122">
        <v>2496</v>
      </c>
      <c r="K2122" t="s">
        <v>189</v>
      </c>
      <c r="L2122">
        <v>400</v>
      </c>
      <c r="M2122" t="s">
        <v>184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25">
      <c r="A2123">
        <v>49</v>
      </c>
      <c r="B2123" t="s">
        <v>467</v>
      </c>
      <c r="C2123">
        <v>2020</v>
      </c>
      <c r="D2123">
        <v>5</v>
      </c>
      <c r="E2123" t="s">
        <v>191</v>
      </c>
      <c r="F2123">
        <v>3</v>
      </c>
      <c r="G2123" t="s">
        <v>179</v>
      </c>
      <c r="H2123">
        <v>444</v>
      </c>
      <c r="I2123" t="s">
        <v>542</v>
      </c>
      <c r="J2123">
        <v>2131</v>
      </c>
      <c r="K2123" t="s">
        <v>189</v>
      </c>
      <c r="L2123">
        <v>300</v>
      </c>
      <c r="M2123" t="s">
        <v>180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25">
      <c r="A2124">
        <v>49</v>
      </c>
      <c r="B2124" t="s">
        <v>467</v>
      </c>
      <c r="C2124">
        <v>2020</v>
      </c>
      <c r="D2124">
        <v>5</v>
      </c>
      <c r="E2124" t="s">
        <v>191</v>
      </c>
      <c r="F2124">
        <v>5</v>
      </c>
      <c r="G2124" t="s">
        <v>184</v>
      </c>
      <c r="H2124">
        <v>407</v>
      </c>
      <c r="I2124" t="s">
        <v>543</v>
      </c>
      <c r="J2124" t="s">
        <v>544</v>
      </c>
      <c r="K2124" t="s">
        <v>189</v>
      </c>
      <c r="L2124">
        <v>1670</v>
      </c>
      <c r="M2124" t="s">
        <v>538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25">
      <c r="A2125">
        <v>49</v>
      </c>
      <c r="B2125" t="s">
        <v>467</v>
      </c>
      <c r="C2125">
        <v>2020</v>
      </c>
      <c r="D2125">
        <v>5</v>
      </c>
      <c r="E2125" t="s">
        <v>191</v>
      </c>
      <c r="F2125">
        <v>3</v>
      </c>
      <c r="G2125" t="s">
        <v>179</v>
      </c>
      <c r="H2125">
        <v>441</v>
      </c>
      <c r="I2125" t="s">
        <v>573</v>
      </c>
      <c r="J2125" t="s">
        <v>574</v>
      </c>
      <c r="K2125" t="s">
        <v>189</v>
      </c>
      <c r="L2125">
        <v>300</v>
      </c>
      <c r="M2125" t="s">
        <v>180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25">
      <c r="A2126">
        <v>49</v>
      </c>
      <c r="B2126" t="s">
        <v>467</v>
      </c>
      <c r="C2126">
        <v>2020</v>
      </c>
      <c r="D2126">
        <v>5</v>
      </c>
      <c r="E2126" t="s">
        <v>191</v>
      </c>
      <c r="F2126">
        <v>3</v>
      </c>
      <c r="G2126" t="s">
        <v>179</v>
      </c>
      <c r="H2126">
        <v>439</v>
      </c>
      <c r="I2126" t="s">
        <v>534</v>
      </c>
      <c r="J2126" t="s">
        <v>535</v>
      </c>
      <c r="K2126" t="s">
        <v>189</v>
      </c>
      <c r="L2126">
        <v>300</v>
      </c>
      <c r="M2126" t="s">
        <v>180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25">
      <c r="A2127">
        <v>49</v>
      </c>
      <c r="B2127" t="s">
        <v>467</v>
      </c>
      <c r="C2127">
        <v>2020</v>
      </c>
      <c r="D2127">
        <v>5</v>
      </c>
      <c r="E2127" t="s">
        <v>191</v>
      </c>
      <c r="F2127">
        <v>3</v>
      </c>
      <c r="G2127" t="s">
        <v>179</v>
      </c>
      <c r="H2127">
        <v>446</v>
      </c>
      <c r="I2127" t="s">
        <v>568</v>
      </c>
      <c r="J2127">
        <v>8011</v>
      </c>
      <c r="K2127" t="s">
        <v>189</v>
      </c>
      <c r="L2127">
        <v>300</v>
      </c>
      <c r="M2127" t="s">
        <v>180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25">
      <c r="A2128">
        <v>49</v>
      </c>
      <c r="B2128" t="s">
        <v>467</v>
      </c>
      <c r="C2128">
        <v>2020</v>
      </c>
      <c r="D2128">
        <v>5</v>
      </c>
      <c r="E2128" t="s">
        <v>191</v>
      </c>
      <c r="F2128">
        <v>5</v>
      </c>
      <c r="G2128" t="s">
        <v>184</v>
      </c>
      <c r="H2128">
        <v>411</v>
      </c>
      <c r="I2128" t="s">
        <v>536</v>
      </c>
      <c r="J2128" t="s">
        <v>537</v>
      </c>
      <c r="K2128" t="s">
        <v>189</v>
      </c>
      <c r="L2128">
        <v>1670</v>
      </c>
      <c r="M2128" t="s">
        <v>538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25">
      <c r="A2129">
        <v>49</v>
      </c>
      <c r="B2129" t="s">
        <v>467</v>
      </c>
      <c r="C2129">
        <v>2020</v>
      </c>
      <c r="D2129">
        <v>5</v>
      </c>
      <c r="E2129" t="s">
        <v>191</v>
      </c>
      <c r="F2129">
        <v>3</v>
      </c>
      <c r="G2129" t="s">
        <v>179</v>
      </c>
      <c r="H2129">
        <v>415</v>
      </c>
      <c r="I2129" t="s">
        <v>548</v>
      </c>
      <c r="J2129" t="s">
        <v>549</v>
      </c>
      <c r="K2129" t="s">
        <v>189</v>
      </c>
      <c r="L2129">
        <v>1670</v>
      </c>
      <c r="M2129" t="s">
        <v>538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25">
      <c r="A2130">
        <v>49</v>
      </c>
      <c r="B2130" t="s">
        <v>467</v>
      </c>
      <c r="C2130">
        <v>2020</v>
      </c>
      <c r="D2130">
        <v>5</v>
      </c>
      <c r="E2130" t="s">
        <v>191</v>
      </c>
      <c r="F2130">
        <v>1</v>
      </c>
      <c r="G2130" t="s">
        <v>176</v>
      </c>
      <c r="H2130">
        <v>400</v>
      </c>
      <c r="I2130" t="s">
        <v>557</v>
      </c>
      <c r="J2130">
        <v>1247</v>
      </c>
      <c r="K2130" t="s">
        <v>189</v>
      </c>
      <c r="L2130">
        <v>207</v>
      </c>
      <c r="M2130" t="s">
        <v>195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25">
      <c r="A2131">
        <v>49</v>
      </c>
      <c r="B2131" t="s">
        <v>467</v>
      </c>
      <c r="C2131">
        <v>2020</v>
      </c>
      <c r="D2131">
        <v>5</v>
      </c>
      <c r="E2131" t="s">
        <v>191</v>
      </c>
      <c r="F2131">
        <v>3</v>
      </c>
      <c r="G2131" t="s">
        <v>179</v>
      </c>
      <c r="H2131">
        <v>417</v>
      </c>
      <c r="I2131" t="s">
        <v>546</v>
      </c>
      <c r="J2131">
        <v>2367</v>
      </c>
      <c r="K2131" t="s">
        <v>189</v>
      </c>
      <c r="L2131">
        <v>300</v>
      </c>
      <c r="M2131" t="s">
        <v>180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25">
      <c r="A2132">
        <v>49</v>
      </c>
      <c r="B2132" t="s">
        <v>467</v>
      </c>
      <c r="C2132">
        <v>2020</v>
      </c>
      <c r="D2132">
        <v>5</v>
      </c>
      <c r="E2132" t="s">
        <v>191</v>
      </c>
      <c r="F2132">
        <v>3</v>
      </c>
      <c r="G2132" t="s">
        <v>179</v>
      </c>
      <c r="H2132">
        <v>423</v>
      </c>
      <c r="I2132" t="s">
        <v>529</v>
      </c>
      <c r="J2132" t="s">
        <v>530</v>
      </c>
      <c r="K2132" t="s">
        <v>189</v>
      </c>
      <c r="L2132">
        <v>1671</v>
      </c>
      <c r="M2132" t="s">
        <v>531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25">
      <c r="A2133">
        <v>49</v>
      </c>
      <c r="B2133" t="s">
        <v>467</v>
      </c>
      <c r="C2133">
        <v>2020</v>
      </c>
      <c r="D2133">
        <v>5</v>
      </c>
      <c r="E2133" t="s">
        <v>191</v>
      </c>
      <c r="F2133">
        <v>3</v>
      </c>
      <c r="G2133" t="s">
        <v>179</v>
      </c>
      <c r="H2133">
        <v>422</v>
      </c>
      <c r="I2133" t="s">
        <v>547</v>
      </c>
      <c r="J2133">
        <v>2421</v>
      </c>
      <c r="K2133" t="s">
        <v>189</v>
      </c>
      <c r="L2133">
        <v>1671</v>
      </c>
      <c r="M2133" t="s">
        <v>531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25">
      <c r="A2134">
        <v>49</v>
      </c>
      <c r="B2134" t="s">
        <v>467</v>
      </c>
      <c r="C2134">
        <v>2020</v>
      </c>
      <c r="D2134">
        <v>5</v>
      </c>
      <c r="E2134" t="s">
        <v>191</v>
      </c>
      <c r="F2134">
        <v>3</v>
      </c>
      <c r="G2134" t="s">
        <v>179</v>
      </c>
      <c r="H2134">
        <v>421</v>
      </c>
      <c r="I2134" t="s">
        <v>532</v>
      </c>
      <c r="J2134">
        <v>2496</v>
      </c>
      <c r="K2134" t="s">
        <v>189</v>
      </c>
      <c r="L2134">
        <v>300</v>
      </c>
      <c r="M2134" t="s">
        <v>180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25">
      <c r="A2135">
        <v>49</v>
      </c>
      <c r="B2135" t="s">
        <v>467</v>
      </c>
      <c r="C2135">
        <v>2020</v>
      </c>
      <c r="D2135">
        <v>5</v>
      </c>
      <c r="E2135" t="s">
        <v>191</v>
      </c>
      <c r="F2135">
        <v>3</v>
      </c>
      <c r="G2135" t="s">
        <v>179</v>
      </c>
      <c r="H2135">
        <v>405</v>
      </c>
      <c r="I2135" t="s">
        <v>551</v>
      </c>
      <c r="J2135">
        <v>2237</v>
      </c>
      <c r="K2135" t="s">
        <v>189</v>
      </c>
      <c r="L2135">
        <v>300</v>
      </c>
      <c r="M2135" t="s">
        <v>180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25">
      <c r="A2136">
        <v>49</v>
      </c>
      <c r="B2136" t="s">
        <v>467</v>
      </c>
      <c r="C2136">
        <v>2020</v>
      </c>
      <c r="D2136">
        <v>5</v>
      </c>
      <c r="E2136" t="s">
        <v>191</v>
      </c>
      <c r="F2136">
        <v>5</v>
      </c>
      <c r="G2136" t="s">
        <v>184</v>
      </c>
      <c r="H2136">
        <v>405</v>
      </c>
      <c r="I2136" t="s">
        <v>551</v>
      </c>
      <c r="J2136">
        <v>2237</v>
      </c>
      <c r="K2136" t="s">
        <v>189</v>
      </c>
      <c r="L2136">
        <v>400</v>
      </c>
      <c r="M2136" t="s">
        <v>184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25">
      <c r="A2137">
        <v>49</v>
      </c>
      <c r="B2137" t="s">
        <v>467</v>
      </c>
      <c r="C2137">
        <v>2020</v>
      </c>
      <c r="D2137">
        <v>5</v>
      </c>
      <c r="E2137" t="s">
        <v>191</v>
      </c>
      <c r="F2137">
        <v>1</v>
      </c>
      <c r="G2137" t="s">
        <v>176</v>
      </c>
      <c r="H2137">
        <v>404</v>
      </c>
      <c r="I2137" t="s">
        <v>553</v>
      </c>
      <c r="J2137">
        <v>0</v>
      </c>
      <c r="K2137" t="s">
        <v>189</v>
      </c>
      <c r="L2137">
        <v>0</v>
      </c>
      <c r="M2137" t="s">
        <v>189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25">
      <c r="A2138">
        <v>49</v>
      </c>
      <c r="B2138" t="s">
        <v>467</v>
      </c>
      <c r="C2138">
        <v>2020</v>
      </c>
      <c r="D2138">
        <v>5</v>
      </c>
      <c r="E2138" t="s">
        <v>191</v>
      </c>
      <c r="F2138">
        <v>3</v>
      </c>
      <c r="G2138" t="s">
        <v>179</v>
      </c>
      <c r="H2138">
        <v>442</v>
      </c>
      <c r="I2138" t="s">
        <v>578</v>
      </c>
      <c r="J2138" t="s">
        <v>579</v>
      </c>
      <c r="K2138" t="s">
        <v>189</v>
      </c>
      <c r="L2138">
        <v>1672</v>
      </c>
      <c r="M2138" t="s">
        <v>571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25">
      <c r="A2139">
        <v>49</v>
      </c>
      <c r="B2139" t="s">
        <v>467</v>
      </c>
      <c r="C2139">
        <v>2020</v>
      </c>
      <c r="D2139">
        <v>5</v>
      </c>
      <c r="E2139" t="s">
        <v>191</v>
      </c>
      <c r="F2139">
        <v>10</v>
      </c>
      <c r="G2139" t="s">
        <v>193</v>
      </c>
      <c r="H2139">
        <v>401</v>
      </c>
      <c r="I2139" t="s">
        <v>572</v>
      </c>
      <c r="J2139">
        <v>1012</v>
      </c>
      <c r="K2139" t="s">
        <v>189</v>
      </c>
      <c r="L2139">
        <v>200</v>
      </c>
      <c r="M2139" t="s">
        <v>187</v>
      </c>
      <c r="N2139">
        <v>10</v>
      </c>
      <c r="O2139">
        <v>1479.6</v>
      </c>
      <c r="P2139">
        <v>939.63</v>
      </c>
      <c r="Q2139" t="str">
        <f t="shared" ref="Q2139:Q2143" si="34">VLOOKUP(J2139,S:T,2,FALSE)</f>
        <v>G1 - Residential</v>
      </c>
    </row>
    <row r="2140" spans="1:17" x14ac:dyDescent="0.25">
      <c r="A2140">
        <v>49</v>
      </c>
      <c r="B2140" t="s">
        <v>467</v>
      </c>
      <c r="C2140">
        <v>2020</v>
      </c>
      <c r="D2140">
        <v>5</v>
      </c>
      <c r="E2140" t="s">
        <v>191</v>
      </c>
      <c r="F2140">
        <v>1</v>
      </c>
      <c r="G2140" t="s">
        <v>176</v>
      </c>
      <c r="H2140">
        <v>403</v>
      </c>
      <c r="I2140" t="s">
        <v>559</v>
      </c>
      <c r="J2140">
        <v>1101</v>
      </c>
      <c r="K2140" t="s">
        <v>189</v>
      </c>
      <c r="L2140">
        <v>200</v>
      </c>
      <c r="M2140" t="s">
        <v>187</v>
      </c>
      <c r="N2140">
        <v>610</v>
      </c>
      <c r="O2140">
        <v>24708.33</v>
      </c>
      <c r="P2140">
        <v>17655.09</v>
      </c>
      <c r="Q2140" t="str">
        <f t="shared" si="34"/>
        <v>G2 - Low Income Residential</v>
      </c>
    </row>
    <row r="2141" spans="1:17" x14ac:dyDescent="0.25">
      <c r="A2141">
        <v>49</v>
      </c>
      <c r="B2141" t="s">
        <v>467</v>
      </c>
      <c r="C2141">
        <v>2020</v>
      </c>
      <c r="D2141">
        <v>5</v>
      </c>
      <c r="E2141" t="s">
        <v>191</v>
      </c>
      <c r="F2141">
        <v>3</v>
      </c>
      <c r="G2141" t="s">
        <v>179</v>
      </c>
      <c r="H2141">
        <v>425</v>
      </c>
      <c r="I2141" t="s">
        <v>526</v>
      </c>
      <c r="J2141" t="s">
        <v>527</v>
      </c>
      <c r="K2141" t="s">
        <v>189</v>
      </c>
      <c r="L2141">
        <v>1675</v>
      </c>
      <c r="M2141" t="s">
        <v>528</v>
      </c>
      <c r="N2141">
        <v>3</v>
      </c>
      <c r="O2141">
        <v>25360.14</v>
      </c>
      <c r="P2141">
        <v>24213.24</v>
      </c>
      <c r="Q2141" t="str">
        <f t="shared" si="34"/>
        <v>G5 - Large C&amp;I</v>
      </c>
    </row>
    <row r="2142" spans="1:17" x14ac:dyDescent="0.25">
      <c r="A2142">
        <v>49</v>
      </c>
      <c r="B2142" t="s">
        <v>467</v>
      </c>
      <c r="C2142">
        <v>2020</v>
      </c>
      <c r="D2142">
        <v>5</v>
      </c>
      <c r="E2142" t="s">
        <v>191</v>
      </c>
      <c r="F2142">
        <v>3</v>
      </c>
      <c r="G2142" t="s">
        <v>179</v>
      </c>
      <c r="H2142">
        <v>420</v>
      </c>
      <c r="I2142" t="s">
        <v>545</v>
      </c>
      <c r="J2142">
        <v>2331</v>
      </c>
      <c r="K2142" t="s">
        <v>189</v>
      </c>
      <c r="L2142">
        <v>300</v>
      </c>
      <c r="M2142" t="s">
        <v>180</v>
      </c>
      <c r="N2142">
        <v>2</v>
      </c>
      <c r="O2142">
        <v>6472.5</v>
      </c>
      <c r="P2142">
        <v>6825.15</v>
      </c>
      <c r="Q2142" t="str">
        <f t="shared" si="34"/>
        <v>G5 - Large C&amp;I</v>
      </c>
    </row>
    <row r="2143" spans="1:17" x14ac:dyDescent="0.25">
      <c r="A2143">
        <v>49</v>
      </c>
      <c r="B2143" t="s">
        <v>467</v>
      </c>
      <c r="C2143">
        <v>2020</v>
      </c>
      <c r="D2143">
        <v>5</v>
      </c>
      <c r="E2143" t="s">
        <v>191</v>
      </c>
      <c r="F2143">
        <v>5</v>
      </c>
      <c r="G2143" t="s">
        <v>184</v>
      </c>
      <c r="H2143">
        <v>424</v>
      </c>
      <c r="I2143" t="s">
        <v>565</v>
      </c>
      <c r="J2143">
        <v>2431</v>
      </c>
      <c r="K2143" t="s">
        <v>189</v>
      </c>
      <c r="L2143">
        <v>400</v>
      </c>
      <c r="M2143" t="s">
        <v>184</v>
      </c>
      <c r="N2143">
        <v>2</v>
      </c>
      <c r="O2143">
        <v>14617.28</v>
      </c>
      <c r="P2143">
        <v>16578.86</v>
      </c>
      <c r="Q2143" t="str">
        <f t="shared" si="34"/>
        <v>G5 - Large C&amp;I</v>
      </c>
    </row>
  </sheetData>
  <sortState ref="A2:Q1882">
    <sortCondition ref="C2:C1882"/>
    <sortCondition ref="D2:D1882"/>
  </sortState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A6254-5794-4E33-A124-FC062C7F1B91}">
  <dimension ref="A1:AD580"/>
  <sheetViews>
    <sheetView topLeftCell="A10" workbookViewId="0">
      <selection activeCell="K22" sqref="K22"/>
    </sheetView>
  </sheetViews>
  <sheetFormatPr defaultRowHeight="15" x14ac:dyDescent="0.25"/>
  <cols>
    <col min="1" max="1" width="5.42578125" bestFit="1" customWidth="1"/>
    <col min="2" max="2" width="7.85546875" bestFit="1" customWidth="1"/>
    <col min="3" max="3" width="7" bestFit="1" customWidth="1"/>
    <col min="4" max="4" width="7.85546875" bestFit="1" customWidth="1"/>
    <col min="5" max="5" width="14.140625" bestFit="1" customWidth="1"/>
    <col min="6" max="6" width="18.85546875" bestFit="1" customWidth="1"/>
    <col min="7" max="7" width="22.28515625" bestFit="1" customWidth="1"/>
    <col min="8" max="8" width="12.7109375" bestFit="1" customWidth="1"/>
    <col min="9" max="9" width="11.7109375" bestFit="1" customWidth="1"/>
    <col min="10" max="10" width="14.5703125" bestFit="1" customWidth="1"/>
    <col min="11" max="11" width="12" bestFit="1" customWidth="1"/>
    <col min="12" max="12" width="25.7109375" customWidth="1"/>
    <col min="13" max="13" width="2.7109375" style="196" customWidth="1"/>
    <col min="15" max="15" width="25.5703125" customWidth="1"/>
    <col min="16" max="16" width="2.7109375" style="196" customWidth="1"/>
    <col min="17" max="17" width="26.28515625" bestFit="1" customWidth="1"/>
    <col min="18" max="18" width="16.28515625" bestFit="1" customWidth="1"/>
    <col min="19" max="30" width="12" bestFit="1" customWidth="1"/>
    <col min="31" max="31" width="9.140625" bestFit="1" customWidth="1"/>
    <col min="32" max="32" width="12" bestFit="1" customWidth="1"/>
    <col min="33" max="33" width="9.140625" bestFit="1" customWidth="1"/>
    <col min="34" max="34" width="12.140625" bestFit="1" customWidth="1"/>
    <col min="35" max="35" width="12" bestFit="1" customWidth="1"/>
  </cols>
  <sheetData>
    <row r="1" spans="1:30" x14ac:dyDescent="0.25">
      <c r="A1" t="s">
        <v>100</v>
      </c>
      <c r="B1" t="s">
        <v>89</v>
      </c>
      <c r="C1" t="s">
        <v>52</v>
      </c>
      <c r="D1" t="s">
        <v>101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53</v>
      </c>
      <c r="N1" t="s">
        <v>109</v>
      </c>
      <c r="O1" t="s">
        <v>55</v>
      </c>
      <c r="Q1" s="191" t="s">
        <v>52</v>
      </c>
      <c r="R1" s="192">
        <v>5</v>
      </c>
    </row>
    <row r="2" spans="1:30" x14ac:dyDescent="0.25">
      <c r="A2">
        <v>2020</v>
      </c>
      <c r="B2">
        <v>3</v>
      </c>
      <c r="C2">
        <v>4</v>
      </c>
      <c r="D2">
        <v>201</v>
      </c>
      <c r="E2" t="s">
        <v>109</v>
      </c>
      <c r="F2">
        <v>140755.4</v>
      </c>
      <c r="G2">
        <v>-956.96</v>
      </c>
      <c r="H2">
        <v>0</v>
      </c>
      <c r="I2">
        <v>0</v>
      </c>
      <c r="J2">
        <v>0</v>
      </c>
      <c r="K2">
        <v>139798.44</v>
      </c>
      <c r="L2" t="str">
        <f t="shared" ref="L2:L65" si="0">VLOOKUP(E2,N:O,2,FALSE)</f>
        <v>3-Small C&amp;I</v>
      </c>
      <c r="N2" t="s">
        <v>110</v>
      </c>
      <c r="O2" t="s">
        <v>55</v>
      </c>
    </row>
    <row r="3" spans="1:30" x14ac:dyDescent="0.25">
      <c r="A3">
        <v>2020</v>
      </c>
      <c r="B3">
        <v>3</v>
      </c>
      <c r="C3">
        <v>4</v>
      </c>
      <c r="D3">
        <v>201</v>
      </c>
      <c r="E3" t="s">
        <v>110</v>
      </c>
      <c r="F3">
        <v>115.48</v>
      </c>
      <c r="G3">
        <v>-0.8</v>
      </c>
      <c r="H3">
        <v>0</v>
      </c>
      <c r="I3">
        <v>0</v>
      </c>
      <c r="J3">
        <v>0</v>
      </c>
      <c r="K3">
        <v>114.68</v>
      </c>
      <c r="L3" t="str">
        <f t="shared" si="0"/>
        <v>3-Small C&amp;I</v>
      </c>
      <c r="N3" t="s">
        <v>120</v>
      </c>
      <c r="O3" t="s">
        <v>55</v>
      </c>
      <c r="Q3" s="191" t="s">
        <v>205</v>
      </c>
      <c r="R3" s="191" t="s">
        <v>58</v>
      </c>
    </row>
    <row r="4" spans="1:30" x14ac:dyDescent="0.25">
      <c r="A4">
        <v>2020</v>
      </c>
      <c r="B4">
        <v>3</v>
      </c>
      <c r="C4">
        <v>4</v>
      </c>
      <c r="D4">
        <v>201</v>
      </c>
      <c r="E4" t="s">
        <v>111</v>
      </c>
      <c r="F4">
        <v>260.69</v>
      </c>
      <c r="G4">
        <v>-1.76</v>
      </c>
      <c r="H4">
        <v>0</v>
      </c>
      <c r="I4">
        <v>0</v>
      </c>
      <c r="J4">
        <v>0</v>
      </c>
      <c r="K4">
        <v>258.93</v>
      </c>
      <c r="L4" t="str">
        <f t="shared" si="0"/>
        <v>3-Small C&amp;I</v>
      </c>
      <c r="N4" t="s">
        <v>111</v>
      </c>
      <c r="O4" t="s">
        <v>55</v>
      </c>
      <c r="R4">
        <v>2019</v>
      </c>
      <c r="AB4">
        <v>2020</v>
      </c>
    </row>
    <row r="5" spans="1:30" x14ac:dyDescent="0.25">
      <c r="A5">
        <v>2020</v>
      </c>
      <c r="B5">
        <v>3</v>
      </c>
      <c r="C5">
        <v>4</v>
      </c>
      <c r="D5">
        <v>201</v>
      </c>
      <c r="E5" t="s">
        <v>112</v>
      </c>
      <c r="F5">
        <v>2493.2199999999998</v>
      </c>
      <c r="G5">
        <v>-16.95</v>
      </c>
      <c r="H5">
        <v>0</v>
      </c>
      <c r="I5">
        <v>0</v>
      </c>
      <c r="J5">
        <v>0</v>
      </c>
      <c r="K5">
        <v>2476.27</v>
      </c>
      <c r="L5" t="str">
        <f t="shared" si="0"/>
        <v>3-Small C&amp;I</v>
      </c>
      <c r="N5" t="s">
        <v>112</v>
      </c>
      <c r="O5" t="s">
        <v>55</v>
      </c>
      <c r="Q5" s="191" t="s">
        <v>59</v>
      </c>
      <c r="R5">
        <v>3</v>
      </c>
      <c r="S5">
        <v>4</v>
      </c>
      <c r="T5">
        <v>5</v>
      </c>
      <c r="U5">
        <v>6</v>
      </c>
      <c r="V5">
        <v>7</v>
      </c>
      <c r="W5">
        <v>8</v>
      </c>
      <c r="X5">
        <v>9</v>
      </c>
      <c r="Y5">
        <v>10</v>
      </c>
      <c r="Z5">
        <v>11</v>
      </c>
      <c r="AA5">
        <v>12</v>
      </c>
      <c r="AB5">
        <v>1</v>
      </c>
      <c r="AC5">
        <v>2</v>
      </c>
      <c r="AD5">
        <v>3</v>
      </c>
    </row>
    <row r="6" spans="1:30" x14ac:dyDescent="0.25">
      <c r="A6">
        <v>2020</v>
      </c>
      <c r="B6">
        <v>3</v>
      </c>
      <c r="C6">
        <v>4</v>
      </c>
      <c r="D6">
        <v>201</v>
      </c>
      <c r="E6" t="s">
        <v>113</v>
      </c>
      <c r="F6">
        <v>93507.01</v>
      </c>
      <c r="G6">
        <v>-46.76</v>
      </c>
      <c r="H6">
        <v>0</v>
      </c>
      <c r="I6">
        <v>0</v>
      </c>
      <c r="J6">
        <v>0</v>
      </c>
      <c r="K6">
        <v>93460.25</v>
      </c>
      <c r="L6" t="str">
        <f t="shared" si="0"/>
        <v>4-Medium C&amp;I</v>
      </c>
      <c r="N6" t="s">
        <v>113</v>
      </c>
      <c r="O6" t="s">
        <v>56</v>
      </c>
      <c r="Q6" s="192" t="s">
        <v>95</v>
      </c>
      <c r="R6" s="193">
        <v>34960633.659999996</v>
      </c>
      <c r="S6" s="193">
        <v>27856527.370000001</v>
      </c>
      <c r="T6" s="193">
        <v>26382172.050000001</v>
      </c>
      <c r="U6" s="193">
        <v>25714573.359999999</v>
      </c>
      <c r="V6" s="193">
        <v>39873212.829999998</v>
      </c>
      <c r="W6" s="193">
        <v>42435861.300000004</v>
      </c>
      <c r="X6" s="193">
        <v>32351311.100000001</v>
      </c>
      <c r="Y6" s="193">
        <v>26521988.09</v>
      </c>
      <c r="Z6" s="193">
        <v>24049320.990000002</v>
      </c>
      <c r="AA6" s="193">
        <v>33805853.899999999</v>
      </c>
      <c r="AB6" s="193">
        <v>41356133.489999995</v>
      </c>
      <c r="AC6" s="193">
        <v>32425251.850000001</v>
      </c>
      <c r="AD6" s="193">
        <v>34643978.670000002</v>
      </c>
    </row>
    <row r="7" spans="1:30" x14ac:dyDescent="0.25">
      <c r="A7">
        <v>2020</v>
      </c>
      <c r="B7">
        <v>3</v>
      </c>
      <c r="C7">
        <v>4</v>
      </c>
      <c r="D7">
        <v>201</v>
      </c>
      <c r="E7" t="s">
        <v>114</v>
      </c>
      <c r="F7">
        <v>-168641.96</v>
      </c>
      <c r="G7">
        <v>80.44</v>
      </c>
      <c r="H7">
        <v>0</v>
      </c>
      <c r="I7">
        <v>0</v>
      </c>
      <c r="J7">
        <v>0</v>
      </c>
      <c r="K7">
        <v>-168561.52</v>
      </c>
      <c r="L7" t="str">
        <f t="shared" si="0"/>
        <v>5-Large C&amp;I</v>
      </c>
      <c r="N7" t="s">
        <v>121</v>
      </c>
      <c r="O7" t="s">
        <v>56</v>
      </c>
      <c r="Q7" s="192" t="s">
        <v>96</v>
      </c>
      <c r="R7" s="193">
        <v>6057543.54</v>
      </c>
      <c r="S7" s="193">
        <v>4792526.22</v>
      </c>
      <c r="T7" s="193">
        <v>4165623.66</v>
      </c>
      <c r="U7" s="193">
        <v>3789693.62</v>
      </c>
      <c r="V7" s="193">
        <v>5504409.6500000004</v>
      </c>
      <c r="W7" s="193">
        <v>5903938.1799999997</v>
      </c>
      <c r="X7" s="193">
        <v>4539221.32</v>
      </c>
      <c r="Y7" s="193">
        <v>3897212.5100000002</v>
      </c>
      <c r="Z7" s="193">
        <v>3707103.7</v>
      </c>
      <c r="AA7" s="193">
        <v>4922328.99</v>
      </c>
      <c r="AB7" s="193">
        <v>5950696.2199999997</v>
      </c>
      <c r="AC7" s="193">
        <v>4809956.79</v>
      </c>
      <c r="AD7" s="193">
        <v>5138543.0200000005</v>
      </c>
    </row>
    <row r="8" spans="1:30" x14ac:dyDescent="0.25">
      <c r="A8">
        <v>2020</v>
      </c>
      <c r="B8">
        <v>3</v>
      </c>
      <c r="C8">
        <v>4</v>
      </c>
      <c r="D8">
        <v>201</v>
      </c>
      <c r="E8" t="s">
        <v>115</v>
      </c>
      <c r="F8">
        <v>654546.24</v>
      </c>
      <c r="G8">
        <v>-16887.52</v>
      </c>
      <c r="H8">
        <v>0</v>
      </c>
      <c r="I8">
        <v>0</v>
      </c>
      <c r="J8">
        <v>0</v>
      </c>
      <c r="K8">
        <v>637658.72</v>
      </c>
      <c r="L8" t="str">
        <f t="shared" si="0"/>
        <v>1-Residential</v>
      </c>
      <c r="N8" t="s">
        <v>122</v>
      </c>
      <c r="O8" t="s">
        <v>56</v>
      </c>
      <c r="Q8" s="192" t="s">
        <v>55</v>
      </c>
      <c r="R8" s="193">
        <v>10492259.229999999</v>
      </c>
      <c r="S8" s="193">
        <v>8833238.3399999999</v>
      </c>
      <c r="T8" s="193">
        <v>8669750.9399999995</v>
      </c>
      <c r="U8" s="193">
        <v>8705150.1400000006</v>
      </c>
      <c r="V8" s="193">
        <v>10948806.93</v>
      </c>
      <c r="W8" s="193">
        <v>11593393.25</v>
      </c>
      <c r="X8" s="193">
        <v>10100849.990000002</v>
      </c>
      <c r="Y8" s="193">
        <v>8876743.5299999993</v>
      </c>
      <c r="Z8" s="193">
        <v>7592222.0399999982</v>
      </c>
      <c r="AA8" s="193">
        <v>9824241.8200000003</v>
      </c>
      <c r="AB8" s="193">
        <v>11589841.41</v>
      </c>
      <c r="AC8" s="193">
        <v>9699083.3200000003</v>
      </c>
      <c r="AD8" s="193">
        <v>10428854.42</v>
      </c>
    </row>
    <row r="9" spans="1:30" x14ac:dyDescent="0.25">
      <c r="A9">
        <v>2020</v>
      </c>
      <c r="B9">
        <v>3</v>
      </c>
      <c r="C9">
        <v>4</v>
      </c>
      <c r="D9">
        <v>201</v>
      </c>
      <c r="E9" t="s">
        <v>116</v>
      </c>
      <c r="F9">
        <v>9301.59</v>
      </c>
      <c r="G9">
        <v>-239.96</v>
      </c>
      <c r="H9">
        <v>0</v>
      </c>
      <c r="I9">
        <v>0</v>
      </c>
      <c r="J9">
        <v>0</v>
      </c>
      <c r="K9">
        <v>9061.6299999999992</v>
      </c>
      <c r="L9" t="str">
        <f t="shared" si="0"/>
        <v>2-Low Income Residential</v>
      </c>
      <c r="N9" t="s">
        <v>114</v>
      </c>
      <c r="O9" t="s">
        <v>57</v>
      </c>
      <c r="Q9" s="192" t="s">
        <v>56</v>
      </c>
      <c r="R9" s="193">
        <v>12773618.530000001</v>
      </c>
      <c r="S9" s="193">
        <v>11643686.17</v>
      </c>
      <c r="T9" s="193">
        <v>12031809.890000001</v>
      </c>
      <c r="U9" s="193">
        <v>12261175.4</v>
      </c>
      <c r="V9" s="193">
        <v>14666916.9</v>
      </c>
      <c r="W9" s="193">
        <v>15731194.390000001</v>
      </c>
      <c r="X9" s="193">
        <v>13810815.040000001</v>
      </c>
      <c r="Y9" s="193">
        <v>12795064.880000001</v>
      </c>
      <c r="Z9" s="193">
        <v>10800556.280000001</v>
      </c>
      <c r="AA9" s="193">
        <v>13247432.68</v>
      </c>
      <c r="AB9" s="193">
        <v>15324999.740000002</v>
      </c>
      <c r="AC9" s="193">
        <v>12630855.060000001</v>
      </c>
      <c r="AD9" s="193">
        <v>13282705.699999999</v>
      </c>
    </row>
    <row r="10" spans="1:30" x14ac:dyDescent="0.25">
      <c r="A10">
        <v>2020</v>
      </c>
      <c r="B10">
        <v>3</v>
      </c>
      <c r="C10">
        <v>4</v>
      </c>
      <c r="D10">
        <v>201</v>
      </c>
      <c r="E10" t="s">
        <v>117</v>
      </c>
      <c r="F10">
        <v>1478.06</v>
      </c>
      <c r="G10">
        <v>-10.050000000000001</v>
      </c>
      <c r="H10">
        <v>0</v>
      </c>
      <c r="I10">
        <v>0</v>
      </c>
      <c r="J10">
        <v>0</v>
      </c>
      <c r="K10">
        <v>1468.01</v>
      </c>
      <c r="L10" t="str">
        <f t="shared" si="0"/>
        <v>Street</v>
      </c>
      <c r="N10" t="s">
        <v>115</v>
      </c>
      <c r="O10" t="s">
        <v>95</v>
      </c>
      <c r="Q10" s="192" t="s">
        <v>57</v>
      </c>
      <c r="R10" s="193">
        <v>20857286.010000002</v>
      </c>
      <c r="S10" s="193">
        <v>20110145.210000001</v>
      </c>
      <c r="T10" s="193">
        <v>20299340.330000002</v>
      </c>
      <c r="U10" s="193">
        <v>22179095.460000001</v>
      </c>
      <c r="V10" s="193">
        <v>23282353.239999998</v>
      </c>
      <c r="W10" s="193">
        <v>25953974.649999999</v>
      </c>
      <c r="X10" s="193">
        <v>23302965.800000001</v>
      </c>
      <c r="Y10" s="193">
        <v>24036473.279999997</v>
      </c>
      <c r="Z10" s="193">
        <v>17708933.419999998</v>
      </c>
      <c r="AA10" s="193">
        <v>24471420.150000002</v>
      </c>
      <c r="AB10" s="193">
        <v>25821195.93</v>
      </c>
      <c r="AC10" s="193">
        <v>21394272.43</v>
      </c>
      <c r="AD10" s="193">
        <v>21338709.02</v>
      </c>
    </row>
    <row r="11" spans="1:30" x14ac:dyDescent="0.25">
      <c r="A11">
        <v>2020</v>
      </c>
      <c r="B11">
        <v>3</v>
      </c>
      <c r="C11">
        <v>4</v>
      </c>
      <c r="D11">
        <v>201</v>
      </c>
      <c r="E11" t="s">
        <v>118</v>
      </c>
      <c r="F11">
        <v>632.42999999999995</v>
      </c>
      <c r="G11">
        <v>-4.3099999999999996</v>
      </c>
      <c r="H11">
        <v>0</v>
      </c>
      <c r="I11">
        <v>0</v>
      </c>
      <c r="J11">
        <v>0</v>
      </c>
      <c r="K11">
        <v>628.12</v>
      </c>
      <c r="L11" t="str">
        <f t="shared" si="0"/>
        <v>Street</v>
      </c>
      <c r="N11" t="s">
        <v>116</v>
      </c>
      <c r="O11" t="s">
        <v>96</v>
      </c>
    </row>
    <row r="12" spans="1:30" x14ac:dyDescent="0.25">
      <c r="A12">
        <v>2020</v>
      </c>
      <c r="B12">
        <v>3</v>
      </c>
      <c r="C12">
        <v>4</v>
      </c>
      <c r="D12">
        <v>201</v>
      </c>
      <c r="E12" t="s">
        <v>119</v>
      </c>
      <c r="F12">
        <v>1.9</v>
      </c>
      <c r="G12">
        <v>-0.01</v>
      </c>
      <c r="H12">
        <v>0</v>
      </c>
      <c r="I12">
        <v>0</v>
      </c>
      <c r="J12">
        <v>0</v>
      </c>
      <c r="K12">
        <v>1.89</v>
      </c>
      <c r="L12" t="str">
        <f t="shared" si="0"/>
        <v>Street</v>
      </c>
      <c r="N12" t="s">
        <v>127</v>
      </c>
      <c r="O12" t="s">
        <v>95</v>
      </c>
    </row>
    <row r="13" spans="1:30" x14ac:dyDescent="0.25">
      <c r="A13">
        <v>2020</v>
      </c>
      <c r="B13">
        <v>3</v>
      </c>
      <c r="C13">
        <v>4</v>
      </c>
      <c r="D13">
        <v>201</v>
      </c>
      <c r="E13" t="s">
        <v>115</v>
      </c>
      <c r="F13">
        <v>397.85</v>
      </c>
      <c r="G13">
        <v>-10.27</v>
      </c>
      <c r="H13">
        <v>0</v>
      </c>
      <c r="I13">
        <v>0</v>
      </c>
      <c r="J13">
        <v>0</v>
      </c>
      <c r="K13">
        <v>387.58</v>
      </c>
      <c r="L13" t="str">
        <f t="shared" si="0"/>
        <v>1-Residential</v>
      </c>
      <c r="N13" t="s">
        <v>117</v>
      </c>
      <c r="O13" t="s">
        <v>128</v>
      </c>
    </row>
    <row r="14" spans="1:30" x14ac:dyDescent="0.25">
      <c r="A14">
        <v>2020</v>
      </c>
      <c r="B14">
        <v>3</v>
      </c>
      <c r="C14">
        <v>5</v>
      </c>
      <c r="D14">
        <v>201</v>
      </c>
      <c r="E14" t="s">
        <v>109</v>
      </c>
      <c r="F14">
        <v>8590467.4000000004</v>
      </c>
      <c r="G14">
        <v>-58415.93</v>
      </c>
      <c r="H14">
        <v>0</v>
      </c>
      <c r="I14">
        <v>0</v>
      </c>
      <c r="J14">
        <v>0</v>
      </c>
      <c r="K14">
        <v>8532051.4700000007</v>
      </c>
      <c r="L14" t="str">
        <f t="shared" si="0"/>
        <v>3-Small C&amp;I</v>
      </c>
      <c r="N14" t="s">
        <v>123</v>
      </c>
      <c r="O14" t="s">
        <v>128</v>
      </c>
    </row>
    <row r="15" spans="1:30" x14ac:dyDescent="0.25">
      <c r="A15">
        <v>2020</v>
      </c>
      <c r="B15">
        <v>3</v>
      </c>
      <c r="C15">
        <v>5</v>
      </c>
      <c r="D15">
        <v>201</v>
      </c>
      <c r="E15" t="s">
        <v>110</v>
      </c>
      <c r="F15">
        <v>654.37</v>
      </c>
      <c r="G15">
        <v>-4.45</v>
      </c>
      <c r="H15">
        <v>0</v>
      </c>
      <c r="I15">
        <v>0</v>
      </c>
      <c r="J15">
        <v>0</v>
      </c>
      <c r="K15">
        <v>649.91999999999996</v>
      </c>
      <c r="L15" t="str">
        <f t="shared" si="0"/>
        <v>3-Small C&amp;I</v>
      </c>
      <c r="N15" t="s">
        <v>124</v>
      </c>
      <c r="O15" t="s">
        <v>128</v>
      </c>
    </row>
    <row r="16" spans="1:30" x14ac:dyDescent="0.25">
      <c r="A16">
        <v>2020</v>
      </c>
      <c r="B16">
        <v>3</v>
      </c>
      <c r="C16">
        <v>5</v>
      </c>
      <c r="D16">
        <v>201</v>
      </c>
      <c r="E16" t="s">
        <v>120</v>
      </c>
      <c r="F16">
        <v>12673.3</v>
      </c>
      <c r="G16">
        <v>-86.18</v>
      </c>
      <c r="H16">
        <v>0</v>
      </c>
      <c r="I16">
        <v>0</v>
      </c>
      <c r="J16">
        <v>0</v>
      </c>
      <c r="K16">
        <v>12587.12</v>
      </c>
      <c r="L16" t="str">
        <f t="shared" si="0"/>
        <v>3-Small C&amp;I</v>
      </c>
      <c r="N16" t="s">
        <v>118</v>
      </c>
      <c r="O16" t="s">
        <v>128</v>
      </c>
    </row>
    <row r="17" spans="1:15" x14ac:dyDescent="0.25">
      <c r="A17">
        <v>2020</v>
      </c>
      <c r="B17">
        <v>3</v>
      </c>
      <c r="C17">
        <v>5</v>
      </c>
      <c r="D17">
        <v>201</v>
      </c>
      <c r="E17" t="s">
        <v>111</v>
      </c>
      <c r="F17">
        <v>164212.21</v>
      </c>
      <c r="G17">
        <v>-1116.67</v>
      </c>
      <c r="H17">
        <v>0</v>
      </c>
      <c r="I17">
        <v>0</v>
      </c>
      <c r="J17">
        <v>0</v>
      </c>
      <c r="K17">
        <v>163095.54</v>
      </c>
      <c r="L17" t="str">
        <f t="shared" si="0"/>
        <v>3-Small C&amp;I</v>
      </c>
      <c r="N17" t="s">
        <v>119</v>
      </c>
      <c r="O17" t="s">
        <v>128</v>
      </c>
    </row>
    <row r="18" spans="1:15" x14ac:dyDescent="0.25">
      <c r="A18">
        <v>2020</v>
      </c>
      <c r="B18">
        <v>3</v>
      </c>
      <c r="C18">
        <v>5</v>
      </c>
      <c r="D18">
        <v>201</v>
      </c>
      <c r="E18" t="s">
        <v>112</v>
      </c>
      <c r="F18">
        <v>1055745.95</v>
      </c>
      <c r="G18">
        <v>-7177.76</v>
      </c>
      <c r="H18">
        <v>0</v>
      </c>
      <c r="I18">
        <v>0</v>
      </c>
      <c r="J18">
        <v>0</v>
      </c>
      <c r="K18">
        <v>1048568.19</v>
      </c>
      <c r="L18" t="str">
        <f t="shared" si="0"/>
        <v>3-Small C&amp;I</v>
      </c>
      <c r="N18" t="s">
        <v>125</v>
      </c>
      <c r="O18" t="s">
        <v>128</v>
      </c>
    </row>
    <row r="19" spans="1:15" x14ac:dyDescent="0.25">
      <c r="A19">
        <v>2020</v>
      </c>
      <c r="B19">
        <v>3</v>
      </c>
      <c r="C19">
        <v>5</v>
      </c>
      <c r="D19">
        <v>201</v>
      </c>
      <c r="E19" t="s">
        <v>113</v>
      </c>
      <c r="F19">
        <v>11452404.439999999</v>
      </c>
      <c r="G19">
        <v>-5726.45</v>
      </c>
      <c r="H19">
        <v>0</v>
      </c>
      <c r="I19">
        <v>0</v>
      </c>
      <c r="J19">
        <v>0</v>
      </c>
      <c r="K19">
        <v>11446677.99</v>
      </c>
      <c r="L19" t="str">
        <f t="shared" si="0"/>
        <v>4-Medium C&amp;I</v>
      </c>
      <c r="N19" t="s">
        <v>126</v>
      </c>
      <c r="O19" t="s">
        <v>128</v>
      </c>
    </row>
    <row r="20" spans="1:15" x14ac:dyDescent="0.25">
      <c r="A20">
        <v>2020</v>
      </c>
      <c r="B20">
        <v>3</v>
      </c>
      <c r="C20">
        <v>5</v>
      </c>
      <c r="D20">
        <v>201</v>
      </c>
      <c r="E20" t="s">
        <v>121</v>
      </c>
      <c r="F20">
        <v>752853.66</v>
      </c>
      <c r="G20">
        <v>-376.43</v>
      </c>
      <c r="H20">
        <v>0</v>
      </c>
      <c r="I20">
        <v>0</v>
      </c>
      <c r="J20">
        <v>0</v>
      </c>
      <c r="K20">
        <v>752477.23</v>
      </c>
      <c r="L20" t="str">
        <f t="shared" si="0"/>
        <v>4-Medium C&amp;I</v>
      </c>
    </row>
    <row r="21" spans="1:15" x14ac:dyDescent="0.25">
      <c r="A21">
        <v>2020</v>
      </c>
      <c r="B21">
        <v>3</v>
      </c>
      <c r="C21">
        <v>5</v>
      </c>
      <c r="D21">
        <v>201</v>
      </c>
      <c r="E21" t="s">
        <v>122</v>
      </c>
      <c r="F21">
        <v>420757.35</v>
      </c>
      <c r="G21">
        <v>-210.34</v>
      </c>
      <c r="H21">
        <v>0</v>
      </c>
      <c r="I21">
        <v>0</v>
      </c>
      <c r="J21">
        <v>0</v>
      </c>
      <c r="K21">
        <v>420547.01</v>
      </c>
      <c r="L21" t="str">
        <f t="shared" si="0"/>
        <v>4-Medium C&amp;I</v>
      </c>
    </row>
    <row r="22" spans="1:15" x14ac:dyDescent="0.25">
      <c r="A22">
        <v>2020</v>
      </c>
      <c r="B22">
        <v>3</v>
      </c>
      <c r="C22">
        <v>5</v>
      </c>
      <c r="D22">
        <v>201</v>
      </c>
      <c r="E22" t="s">
        <v>114</v>
      </c>
      <c r="F22">
        <v>20315210.690000001</v>
      </c>
      <c r="G22">
        <v>-10157.67</v>
      </c>
      <c r="H22">
        <v>0</v>
      </c>
      <c r="I22">
        <v>-0.8</v>
      </c>
      <c r="J22">
        <v>0</v>
      </c>
      <c r="K22">
        <v>20305052.219999999</v>
      </c>
      <c r="L22" t="str">
        <f t="shared" si="0"/>
        <v>5-Large C&amp;I</v>
      </c>
    </row>
    <row r="23" spans="1:15" x14ac:dyDescent="0.25">
      <c r="A23">
        <v>2020</v>
      </c>
      <c r="B23">
        <v>3</v>
      </c>
      <c r="C23">
        <v>5</v>
      </c>
      <c r="D23">
        <v>201</v>
      </c>
      <c r="E23" t="s">
        <v>115</v>
      </c>
      <c r="F23">
        <v>32758536.239999998</v>
      </c>
      <c r="G23">
        <v>-845182.22</v>
      </c>
      <c r="H23">
        <v>0</v>
      </c>
      <c r="I23">
        <v>0</v>
      </c>
      <c r="J23">
        <v>0</v>
      </c>
      <c r="K23">
        <v>31913354.02</v>
      </c>
      <c r="L23" t="str">
        <f t="shared" si="0"/>
        <v>1-Residential</v>
      </c>
    </row>
    <row r="24" spans="1:15" x14ac:dyDescent="0.25">
      <c r="A24">
        <v>2020</v>
      </c>
      <c r="B24">
        <v>3</v>
      </c>
      <c r="C24">
        <v>5</v>
      </c>
      <c r="D24">
        <v>201</v>
      </c>
      <c r="E24" t="s">
        <v>116</v>
      </c>
      <c r="F24">
        <v>4759701.3600000003</v>
      </c>
      <c r="G24">
        <v>-122801.51</v>
      </c>
      <c r="H24">
        <v>0</v>
      </c>
      <c r="I24">
        <v>0</v>
      </c>
      <c r="J24">
        <v>0</v>
      </c>
      <c r="K24">
        <v>4636899.8499999996</v>
      </c>
      <c r="L24" t="str">
        <f t="shared" si="0"/>
        <v>2-Low Income Residential</v>
      </c>
    </row>
    <row r="25" spans="1:15" x14ac:dyDescent="0.25">
      <c r="A25">
        <v>2020</v>
      </c>
      <c r="B25">
        <v>3</v>
      </c>
      <c r="C25">
        <v>5</v>
      </c>
      <c r="D25">
        <v>201</v>
      </c>
      <c r="E25" t="s">
        <v>117</v>
      </c>
      <c r="F25">
        <v>91256.78</v>
      </c>
      <c r="G25">
        <v>-620.52</v>
      </c>
      <c r="H25">
        <v>0</v>
      </c>
      <c r="I25">
        <v>0</v>
      </c>
      <c r="J25">
        <v>0</v>
      </c>
      <c r="K25">
        <v>90636.26</v>
      </c>
      <c r="L25" t="str">
        <f t="shared" si="0"/>
        <v>Street</v>
      </c>
    </row>
    <row r="26" spans="1:15" x14ac:dyDescent="0.25">
      <c r="A26">
        <v>2020</v>
      </c>
      <c r="B26">
        <v>3</v>
      </c>
      <c r="C26">
        <v>5</v>
      </c>
      <c r="D26">
        <v>201</v>
      </c>
      <c r="E26" t="s">
        <v>123</v>
      </c>
      <c r="F26">
        <v>5459.42</v>
      </c>
      <c r="G26">
        <v>-37.130000000000003</v>
      </c>
      <c r="H26">
        <v>0</v>
      </c>
      <c r="I26">
        <v>0</v>
      </c>
      <c r="J26">
        <v>0</v>
      </c>
      <c r="K26">
        <v>5422.29</v>
      </c>
      <c r="L26" t="str">
        <f t="shared" si="0"/>
        <v>Street</v>
      </c>
    </row>
    <row r="27" spans="1:15" x14ac:dyDescent="0.25">
      <c r="A27">
        <v>2020</v>
      </c>
      <c r="B27">
        <v>3</v>
      </c>
      <c r="C27">
        <v>5</v>
      </c>
      <c r="D27">
        <v>201</v>
      </c>
      <c r="E27" t="s">
        <v>124</v>
      </c>
      <c r="F27">
        <v>112.21</v>
      </c>
      <c r="G27">
        <v>-0.77</v>
      </c>
      <c r="H27">
        <v>0</v>
      </c>
      <c r="I27">
        <v>0</v>
      </c>
      <c r="J27">
        <v>0</v>
      </c>
      <c r="K27">
        <v>111.44</v>
      </c>
      <c r="L27" t="str">
        <f t="shared" si="0"/>
        <v>Street</v>
      </c>
    </row>
    <row r="28" spans="1:15" x14ac:dyDescent="0.25">
      <c r="A28">
        <v>2020</v>
      </c>
      <c r="B28">
        <v>3</v>
      </c>
      <c r="C28">
        <v>5</v>
      </c>
      <c r="D28">
        <v>201</v>
      </c>
      <c r="E28" t="s">
        <v>118</v>
      </c>
      <c r="F28">
        <v>1468.15</v>
      </c>
      <c r="G28">
        <v>-10</v>
      </c>
      <c r="H28">
        <v>0</v>
      </c>
      <c r="I28">
        <v>0</v>
      </c>
      <c r="J28">
        <v>0</v>
      </c>
      <c r="K28">
        <v>1458.15</v>
      </c>
      <c r="L28" t="str">
        <f t="shared" si="0"/>
        <v>Street</v>
      </c>
    </row>
    <row r="29" spans="1:15" x14ac:dyDescent="0.25">
      <c r="A29">
        <v>2020</v>
      </c>
      <c r="B29">
        <v>3</v>
      </c>
      <c r="C29">
        <v>5</v>
      </c>
      <c r="D29">
        <v>201</v>
      </c>
      <c r="E29" t="s">
        <v>119</v>
      </c>
      <c r="F29">
        <v>146379.46</v>
      </c>
      <c r="G29">
        <v>-995.54</v>
      </c>
      <c r="H29">
        <v>0</v>
      </c>
      <c r="I29">
        <v>0</v>
      </c>
      <c r="J29">
        <v>0</v>
      </c>
      <c r="K29">
        <v>145383.92000000001</v>
      </c>
      <c r="L29" t="str">
        <f t="shared" si="0"/>
        <v>Street</v>
      </c>
    </row>
    <row r="30" spans="1:15" x14ac:dyDescent="0.25">
      <c r="A30">
        <v>2020</v>
      </c>
      <c r="B30">
        <v>3</v>
      </c>
      <c r="C30">
        <v>5</v>
      </c>
      <c r="D30">
        <v>201</v>
      </c>
      <c r="E30" t="s">
        <v>125</v>
      </c>
      <c r="F30">
        <v>331192.96999999997</v>
      </c>
      <c r="G30">
        <v>-2252.14</v>
      </c>
      <c r="H30">
        <v>0</v>
      </c>
      <c r="I30">
        <v>0</v>
      </c>
      <c r="J30">
        <v>0</v>
      </c>
      <c r="K30">
        <v>328940.83</v>
      </c>
      <c r="L30" t="str">
        <f t="shared" si="0"/>
        <v>Street</v>
      </c>
    </row>
    <row r="31" spans="1:15" x14ac:dyDescent="0.25">
      <c r="A31">
        <v>2020</v>
      </c>
      <c r="B31">
        <v>3</v>
      </c>
      <c r="C31">
        <v>5</v>
      </c>
      <c r="D31">
        <v>201</v>
      </c>
      <c r="E31" t="s">
        <v>126</v>
      </c>
      <c r="F31">
        <v>25.91</v>
      </c>
      <c r="G31">
        <v>-0.18</v>
      </c>
      <c r="H31">
        <v>0</v>
      </c>
      <c r="I31">
        <v>0</v>
      </c>
      <c r="J31">
        <v>0</v>
      </c>
      <c r="K31">
        <v>25.73</v>
      </c>
      <c r="L31" t="str">
        <f t="shared" si="0"/>
        <v>Street</v>
      </c>
    </row>
    <row r="32" spans="1:15" x14ac:dyDescent="0.25">
      <c r="A32">
        <v>2020</v>
      </c>
      <c r="B32">
        <v>3</v>
      </c>
      <c r="C32">
        <v>5</v>
      </c>
      <c r="D32">
        <v>201</v>
      </c>
      <c r="E32" t="s">
        <v>109</v>
      </c>
      <c r="F32">
        <v>523121.28</v>
      </c>
      <c r="G32">
        <v>-3557.19</v>
      </c>
      <c r="H32">
        <v>0</v>
      </c>
      <c r="I32">
        <v>0</v>
      </c>
      <c r="J32">
        <v>0</v>
      </c>
      <c r="K32">
        <v>519564.09</v>
      </c>
      <c r="L32" t="str">
        <f t="shared" si="0"/>
        <v>3-Small C&amp;I</v>
      </c>
    </row>
    <row r="33" spans="1:12" x14ac:dyDescent="0.25">
      <c r="A33">
        <v>2020</v>
      </c>
      <c r="B33">
        <v>3</v>
      </c>
      <c r="C33">
        <v>5</v>
      </c>
      <c r="D33">
        <v>201</v>
      </c>
      <c r="E33" t="s">
        <v>120</v>
      </c>
      <c r="F33">
        <v>2540.67</v>
      </c>
      <c r="G33">
        <v>-17.2</v>
      </c>
      <c r="H33">
        <v>0</v>
      </c>
      <c r="I33">
        <v>0</v>
      </c>
      <c r="J33">
        <v>0</v>
      </c>
      <c r="K33">
        <v>2523.4699999999998</v>
      </c>
      <c r="L33" t="str">
        <f t="shared" si="0"/>
        <v>3-Small C&amp;I</v>
      </c>
    </row>
    <row r="34" spans="1:12" x14ac:dyDescent="0.25">
      <c r="A34">
        <v>2020</v>
      </c>
      <c r="B34">
        <v>3</v>
      </c>
      <c r="C34">
        <v>5</v>
      </c>
      <c r="D34">
        <v>201</v>
      </c>
      <c r="E34" t="s">
        <v>111</v>
      </c>
      <c r="F34">
        <v>8630.7800000000007</v>
      </c>
      <c r="G34">
        <v>-58.69</v>
      </c>
      <c r="H34">
        <v>0</v>
      </c>
      <c r="I34">
        <v>0</v>
      </c>
      <c r="J34">
        <v>0</v>
      </c>
      <c r="K34">
        <v>8572.09</v>
      </c>
      <c r="L34" t="str">
        <f t="shared" si="0"/>
        <v>3-Small C&amp;I</v>
      </c>
    </row>
    <row r="35" spans="1:12" x14ac:dyDescent="0.25">
      <c r="A35">
        <v>2020</v>
      </c>
      <c r="B35">
        <v>3</v>
      </c>
      <c r="C35">
        <v>5</v>
      </c>
      <c r="D35">
        <v>201</v>
      </c>
      <c r="E35" t="s">
        <v>112</v>
      </c>
      <c r="F35">
        <v>70808.460000000006</v>
      </c>
      <c r="G35">
        <v>-481.09</v>
      </c>
      <c r="H35">
        <v>0</v>
      </c>
      <c r="I35">
        <v>0</v>
      </c>
      <c r="J35">
        <v>0</v>
      </c>
      <c r="K35">
        <v>70327.37</v>
      </c>
      <c r="L35" t="str">
        <f t="shared" si="0"/>
        <v>3-Small C&amp;I</v>
      </c>
    </row>
    <row r="36" spans="1:12" x14ac:dyDescent="0.25">
      <c r="A36">
        <v>2020</v>
      </c>
      <c r="B36">
        <v>3</v>
      </c>
      <c r="C36">
        <v>5</v>
      </c>
      <c r="D36">
        <v>201</v>
      </c>
      <c r="E36" t="s">
        <v>113</v>
      </c>
      <c r="F36">
        <v>588573.04</v>
      </c>
      <c r="G36">
        <v>-294.27</v>
      </c>
      <c r="H36">
        <v>0</v>
      </c>
      <c r="I36">
        <v>0</v>
      </c>
      <c r="J36">
        <v>0</v>
      </c>
      <c r="K36">
        <v>588278.77</v>
      </c>
      <c r="L36" t="str">
        <f t="shared" si="0"/>
        <v>4-Medium C&amp;I</v>
      </c>
    </row>
    <row r="37" spans="1:12" x14ac:dyDescent="0.25">
      <c r="A37">
        <v>2020</v>
      </c>
      <c r="B37">
        <v>3</v>
      </c>
      <c r="C37">
        <v>5</v>
      </c>
      <c r="D37">
        <v>201</v>
      </c>
      <c r="E37" t="s">
        <v>121</v>
      </c>
      <c r="F37">
        <v>49426.06</v>
      </c>
      <c r="G37">
        <v>-24.72</v>
      </c>
      <c r="H37">
        <v>0</v>
      </c>
      <c r="I37">
        <v>0</v>
      </c>
      <c r="J37">
        <v>0</v>
      </c>
      <c r="K37">
        <v>49401.34</v>
      </c>
      <c r="L37" t="str">
        <f t="shared" si="0"/>
        <v>4-Medium C&amp;I</v>
      </c>
    </row>
    <row r="38" spans="1:12" x14ac:dyDescent="0.25">
      <c r="A38">
        <v>2020</v>
      </c>
      <c r="B38">
        <v>3</v>
      </c>
      <c r="C38">
        <v>5</v>
      </c>
      <c r="D38">
        <v>201</v>
      </c>
      <c r="E38" t="s">
        <v>122</v>
      </c>
      <c r="F38">
        <v>18691.150000000001</v>
      </c>
      <c r="G38">
        <v>-9.34</v>
      </c>
      <c r="H38">
        <v>0</v>
      </c>
      <c r="I38">
        <v>0</v>
      </c>
      <c r="J38">
        <v>0</v>
      </c>
      <c r="K38">
        <v>18681.810000000001</v>
      </c>
      <c r="L38" t="str">
        <f t="shared" si="0"/>
        <v>4-Medium C&amp;I</v>
      </c>
    </row>
    <row r="39" spans="1:12" x14ac:dyDescent="0.25">
      <c r="A39">
        <v>2020</v>
      </c>
      <c r="B39">
        <v>3</v>
      </c>
      <c r="C39">
        <v>5</v>
      </c>
      <c r="D39">
        <v>201</v>
      </c>
      <c r="E39" t="s">
        <v>114</v>
      </c>
      <c r="F39">
        <v>1023498.33</v>
      </c>
      <c r="G39">
        <v>-511.73</v>
      </c>
      <c r="H39">
        <v>0</v>
      </c>
      <c r="I39">
        <v>0</v>
      </c>
      <c r="J39">
        <v>0</v>
      </c>
      <c r="K39">
        <v>1022986.6</v>
      </c>
      <c r="L39" t="str">
        <f t="shared" si="0"/>
        <v>5-Large C&amp;I</v>
      </c>
    </row>
    <row r="40" spans="1:12" x14ac:dyDescent="0.25">
      <c r="A40">
        <v>2020</v>
      </c>
      <c r="B40">
        <v>3</v>
      </c>
      <c r="C40">
        <v>5</v>
      </c>
      <c r="D40">
        <v>201</v>
      </c>
      <c r="E40" t="s">
        <v>115</v>
      </c>
      <c r="F40">
        <v>1885442.43</v>
      </c>
      <c r="G40">
        <v>-48644.47</v>
      </c>
      <c r="H40">
        <v>0</v>
      </c>
      <c r="I40">
        <v>0</v>
      </c>
      <c r="J40">
        <v>0</v>
      </c>
      <c r="K40">
        <v>1836797.96</v>
      </c>
      <c r="L40" t="str">
        <f t="shared" si="0"/>
        <v>1-Residential</v>
      </c>
    </row>
    <row r="41" spans="1:12" x14ac:dyDescent="0.25">
      <c r="A41">
        <v>2020</v>
      </c>
      <c r="B41">
        <v>3</v>
      </c>
      <c r="C41">
        <v>5</v>
      </c>
      <c r="D41">
        <v>201</v>
      </c>
      <c r="E41" t="s">
        <v>116</v>
      </c>
      <c r="F41">
        <v>378841.66</v>
      </c>
      <c r="G41">
        <v>-9773.94</v>
      </c>
      <c r="H41">
        <v>0</v>
      </c>
      <c r="I41">
        <v>0</v>
      </c>
      <c r="J41">
        <v>0</v>
      </c>
      <c r="K41">
        <v>369067.72</v>
      </c>
      <c r="L41" t="str">
        <f t="shared" si="0"/>
        <v>2-Low Income Residential</v>
      </c>
    </row>
    <row r="42" spans="1:12" x14ac:dyDescent="0.25">
      <c r="A42">
        <v>2020</v>
      </c>
      <c r="B42">
        <v>3</v>
      </c>
      <c r="C42">
        <v>5</v>
      </c>
      <c r="D42">
        <v>201</v>
      </c>
      <c r="E42" t="s">
        <v>117</v>
      </c>
      <c r="F42">
        <v>2.98</v>
      </c>
      <c r="G42">
        <v>-0.02</v>
      </c>
      <c r="H42">
        <v>0</v>
      </c>
      <c r="I42">
        <v>0</v>
      </c>
      <c r="J42">
        <v>0</v>
      </c>
      <c r="K42">
        <v>2.96</v>
      </c>
      <c r="L42" t="str">
        <f t="shared" si="0"/>
        <v>Street</v>
      </c>
    </row>
    <row r="43" spans="1:12" x14ac:dyDescent="0.25">
      <c r="A43">
        <v>2020</v>
      </c>
      <c r="B43">
        <v>3</v>
      </c>
      <c r="C43">
        <v>5</v>
      </c>
      <c r="D43">
        <v>201</v>
      </c>
      <c r="E43" t="s">
        <v>119</v>
      </c>
      <c r="F43">
        <v>21.21</v>
      </c>
      <c r="G43">
        <v>-0.14000000000000001</v>
      </c>
      <c r="H43">
        <v>0</v>
      </c>
      <c r="I43">
        <v>0</v>
      </c>
      <c r="J43">
        <v>0</v>
      </c>
      <c r="K43">
        <v>21.07</v>
      </c>
      <c r="L43" t="str">
        <f t="shared" si="0"/>
        <v>Street</v>
      </c>
    </row>
    <row r="44" spans="1:12" x14ac:dyDescent="0.25">
      <c r="A44">
        <v>2020</v>
      </c>
      <c r="B44">
        <v>3</v>
      </c>
      <c r="C44">
        <v>5</v>
      </c>
      <c r="D44">
        <v>201</v>
      </c>
      <c r="E44" t="s">
        <v>125</v>
      </c>
      <c r="F44">
        <v>3478.18</v>
      </c>
      <c r="G44">
        <v>-23.65</v>
      </c>
      <c r="H44">
        <v>0</v>
      </c>
      <c r="I44">
        <v>0</v>
      </c>
      <c r="J44">
        <v>0</v>
      </c>
      <c r="K44">
        <v>3454.53</v>
      </c>
      <c r="L44" t="str">
        <f t="shared" si="0"/>
        <v>Street</v>
      </c>
    </row>
    <row r="45" spans="1:12" x14ac:dyDescent="0.25">
      <c r="A45">
        <v>2020</v>
      </c>
      <c r="B45">
        <v>2</v>
      </c>
      <c r="C45">
        <v>4</v>
      </c>
      <c r="D45">
        <v>201</v>
      </c>
      <c r="E45" t="s">
        <v>109</v>
      </c>
      <c r="F45">
        <v>107973.96</v>
      </c>
      <c r="G45">
        <v>-734.17</v>
      </c>
      <c r="H45">
        <v>0</v>
      </c>
      <c r="I45">
        <v>0</v>
      </c>
      <c r="J45">
        <v>0</v>
      </c>
      <c r="K45">
        <v>107239.79</v>
      </c>
      <c r="L45" t="str">
        <f t="shared" si="0"/>
        <v>3-Small C&amp;I</v>
      </c>
    </row>
    <row r="46" spans="1:12" x14ac:dyDescent="0.25">
      <c r="A46">
        <v>2020</v>
      </c>
      <c r="B46">
        <v>2</v>
      </c>
      <c r="C46">
        <v>4</v>
      </c>
      <c r="D46">
        <v>201</v>
      </c>
      <c r="E46" t="s">
        <v>110</v>
      </c>
      <c r="F46">
        <v>138.55000000000001</v>
      </c>
      <c r="G46">
        <v>-0.94</v>
      </c>
      <c r="H46">
        <v>0</v>
      </c>
      <c r="I46">
        <v>0</v>
      </c>
      <c r="J46">
        <v>0</v>
      </c>
      <c r="K46">
        <v>137.61000000000001</v>
      </c>
      <c r="L46" t="str">
        <f t="shared" si="0"/>
        <v>3-Small C&amp;I</v>
      </c>
    </row>
    <row r="47" spans="1:12" x14ac:dyDescent="0.25">
      <c r="A47">
        <v>2020</v>
      </c>
      <c r="B47">
        <v>2</v>
      </c>
      <c r="C47">
        <v>4</v>
      </c>
      <c r="D47">
        <v>201</v>
      </c>
      <c r="E47" t="s">
        <v>111</v>
      </c>
      <c r="F47">
        <v>122.64</v>
      </c>
      <c r="G47">
        <v>-0.84</v>
      </c>
      <c r="H47">
        <v>0</v>
      </c>
      <c r="I47">
        <v>0</v>
      </c>
      <c r="J47">
        <v>0</v>
      </c>
      <c r="K47">
        <v>121.8</v>
      </c>
      <c r="L47" t="str">
        <f t="shared" si="0"/>
        <v>3-Small C&amp;I</v>
      </c>
    </row>
    <row r="48" spans="1:12" x14ac:dyDescent="0.25">
      <c r="A48">
        <v>2020</v>
      </c>
      <c r="B48">
        <v>2</v>
      </c>
      <c r="C48">
        <v>4</v>
      </c>
      <c r="D48">
        <v>201</v>
      </c>
      <c r="E48" t="s">
        <v>112</v>
      </c>
      <c r="F48">
        <v>1887.07</v>
      </c>
      <c r="G48">
        <v>-12.83</v>
      </c>
      <c r="H48">
        <v>0</v>
      </c>
      <c r="I48">
        <v>0</v>
      </c>
      <c r="J48">
        <v>0</v>
      </c>
      <c r="K48">
        <v>1874.24</v>
      </c>
      <c r="L48" t="str">
        <f t="shared" si="0"/>
        <v>3-Small C&amp;I</v>
      </c>
    </row>
    <row r="49" spans="1:12" x14ac:dyDescent="0.25">
      <c r="A49">
        <v>2020</v>
      </c>
      <c r="B49">
        <v>2</v>
      </c>
      <c r="C49">
        <v>4</v>
      </c>
      <c r="D49">
        <v>201</v>
      </c>
      <c r="E49" t="s">
        <v>113</v>
      </c>
      <c r="F49">
        <v>67430.42</v>
      </c>
      <c r="G49">
        <v>-33.729999999999997</v>
      </c>
      <c r="H49">
        <v>0</v>
      </c>
      <c r="I49">
        <v>0</v>
      </c>
      <c r="J49">
        <v>0</v>
      </c>
      <c r="K49">
        <v>67396.69</v>
      </c>
      <c r="L49" t="str">
        <f t="shared" si="0"/>
        <v>4-Medium C&amp;I</v>
      </c>
    </row>
    <row r="50" spans="1:12" x14ac:dyDescent="0.25">
      <c r="A50">
        <v>2020</v>
      </c>
      <c r="B50">
        <v>2</v>
      </c>
      <c r="C50">
        <v>4</v>
      </c>
      <c r="D50">
        <v>201</v>
      </c>
      <c r="E50" t="s">
        <v>121</v>
      </c>
      <c r="F50">
        <v>0.09</v>
      </c>
      <c r="G50">
        <v>0</v>
      </c>
      <c r="H50">
        <v>0</v>
      </c>
      <c r="I50">
        <v>0</v>
      </c>
      <c r="J50">
        <v>0</v>
      </c>
      <c r="K50">
        <v>0.09</v>
      </c>
      <c r="L50" t="str">
        <f t="shared" si="0"/>
        <v>4-Medium C&amp;I</v>
      </c>
    </row>
    <row r="51" spans="1:12" x14ac:dyDescent="0.25">
      <c r="A51">
        <v>2020</v>
      </c>
      <c r="B51">
        <v>2</v>
      </c>
      <c r="C51">
        <v>4</v>
      </c>
      <c r="D51">
        <v>201</v>
      </c>
      <c r="E51" t="s">
        <v>114</v>
      </c>
      <c r="F51">
        <v>187687.9</v>
      </c>
      <c r="G51">
        <v>-93.82</v>
      </c>
      <c r="H51">
        <v>0</v>
      </c>
      <c r="I51">
        <v>0</v>
      </c>
      <c r="J51">
        <v>0</v>
      </c>
      <c r="K51">
        <v>187594.08</v>
      </c>
      <c r="L51" t="str">
        <f t="shared" si="0"/>
        <v>5-Large C&amp;I</v>
      </c>
    </row>
    <row r="52" spans="1:12" x14ac:dyDescent="0.25">
      <c r="A52">
        <v>2020</v>
      </c>
      <c r="B52">
        <v>2</v>
      </c>
      <c r="C52">
        <v>4</v>
      </c>
      <c r="D52">
        <v>201</v>
      </c>
      <c r="E52" t="s">
        <v>115</v>
      </c>
      <c r="F52">
        <v>610711.74</v>
      </c>
      <c r="G52">
        <v>-15756.05</v>
      </c>
      <c r="H52">
        <v>0</v>
      </c>
      <c r="I52">
        <v>0</v>
      </c>
      <c r="J52">
        <v>0</v>
      </c>
      <c r="K52">
        <v>594955.68999999994</v>
      </c>
      <c r="L52" t="str">
        <f t="shared" si="0"/>
        <v>1-Residential</v>
      </c>
    </row>
    <row r="53" spans="1:12" x14ac:dyDescent="0.25">
      <c r="A53">
        <v>2020</v>
      </c>
      <c r="B53">
        <v>2</v>
      </c>
      <c r="C53">
        <v>4</v>
      </c>
      <c r="D53">
        <v>201</v>
      </c>
      <c r="E53" t="s">
        <v>116</v>
      </c>
      <c r="F53">
        <v>9802.31</v>
      </c>
      <c r="G53">
        <v>-252.87</v>
      </c>
      <c r="H53">
        <v>0</v>
      </c>
      <c r="I53">
        <v>0</v>
      </c>
      <c r="J53">
        <v>0</v>
      </c>
      <c r="K53">
        <v>9549.44</v>
      </c>
      <c r="L53" t="str">
        <f t="shared" si="0"/>
        <v>2-Low Income Residential</v>
      </c>
    </row>
    <row r="54" spans="1:12" x14ac:dyDescent="0.25">
      <c r="A54">
        <v>2020</v>
      </c>
      <c r="B54">
        <v>2</v>
      </c>
      <c r="C54">
        <v>4</v>
      </c>
      <c r="D54">
        <v>201</v>
      </c>
      <c r="E54" t="s">
        <v>117</v>
      </c>
      <c r="F54">
        <v>1675.33</v>
      </c>
      <c r="G54">
        <v>-11.39</v>
      </c>
      <c r="H54">
        <v>0</v>
      </c>
      <c r="I54">
        <v>0</v>
      </c>
      <c r="J54">
        <v>0</v>
      </c>
      <c r="K54">
        <v>1663.94</v>
      </c>
      <c r="L54" t="str">
        <f t="shared" si="0"/>
        <v>Street</v>
      </c>
    </row>
    <row r="55" spans="1:12" x14ac:dyDescent="0.25">
      <c r="A55">
        <v>2020</v>
      </c>
      <c r="B55">
        <v>2</v>
      </c>
      <c r="C55">
        <v>4</v>
      </c>
      <c r="D55">
        <v>201</v>
      </c>
      <c r="E55" t="s">
        <v>118</v>
      </c>
      <c r="F55">
        <v>716.89</v>
      </c>
      <c r="G55">
        <v>-4.88</v>
      </c>
      <c r="H55">
        <v>0</v>
      </c>
      <c r="I55">
        <v>0</v>
      </c>
      <c r="J55">
        <v>0</v>
      </c>
      <c r="K55">
        <v>712.01</v>
      </c>
      <c r="L55" t="str">
        <f t="shared" si="0"/>
        <v>Street</v>
      </c>
    </row>
    <row r="56" spans="1:12" x14ac:dyDescent="0.25">
      <c r="A56">
        <v>2020</v>
      </c>
      <c r="B56">
        <v>2</v>
      </c>
      <c r="C56">
        <v>4</v>
      </c>
      <c r="D56">
        <v>201</v>
      </c>
      <c r="E56" t="s">
        <v>119</v>
      </c>
      <c r="F56">
        <v>2.17</v>
      </c>
      <c r="G56">
        <v>-0.01</v>
      </c>
      <c r="H56">
        <v>0</v>
      </c>
      <c r="I56">
        <v>0</v>
      </c>
      <c r="J56">
        <v>0</v>
      </c>
      <c r="K56">
        <v>2.16</v>
      </c>
      <c r="L56" t="str">
        <f t="shared" si="0"/>
        <v>Street</v>
      </c>
    </row>
    <row r="57" spans="1:12" x14ac:dyDescent="0.25">
      <c r="A57">
        <v>2020</v>
      </c>
      <c r="B57">
        <v>2</v>
      </c>
      <c r="C57">
        <v>4</v>
      </c>
      <c r="D57">
        <v>201</v>
      </c>
      <c r="E57" t="s">
        <v>109</v>
      </c>
      <c r="F57">
        <v>-7.5</v>
      </c>
      <c r="G57">
        <v>0.05</v>
      </c>
      <c r="H57">
        <v>0</v>
      </c>
      <c r="I57">
        <v>0</v>
      </c>
      <c r="J57">
        <v>0</v>
      </c>
      <c r="K57">
        <v>-7.45</v>
      </c>
      <c r="L57" t="str">
        <f t="shared" si="0"/>
        <v>3-Small C&amp;I</v>
      </c>
    </row>
    <row r="58" spans="1:12" x14ac:dyDescent="0.25">
      <c r="A58">
        <v>2020</v>
      </c>
      <c r="B58">
        <v>2</v>
      </c>
      <c r="C58">
        <v>4</v>
      </c>
      <c r="D58">
        <v>201</v>
      </c>
      <c r="E58" t="s">
        <v>115</v>
      </c>
      <c r="F58">
        <v>267.8</v>
      </c>
      <c r="G58">
        <v>-6.9</v>
      </c>
      <c r="H58">
        <v>0</v>
      </c>
      <c r="I58">
        <v>0</v>
      </c>
      <c r="J58">
        <v>0</v>
      </c>
      <c r="K58">
        <v>260.89999999999998</v>
      </c>
      <c r="L58" t="str">
        <f t="shared" si="0"/>
        <v>1-Residential</v>
      </c>
    </row>
    <row r="59" spans="1:12" x14ac:dyDescent="0.25">
      <c r="A59">
        <v>2020</v>
      </c>
      <c r="B59">
        <v>2</v>
      </c>
      <c r="C59">
        <v>5</v>
      </c>
      <c r="D59">
        <v>201</v>
      </c>
      <c r="E59" t="s">
        <v>109</v>
      </c>
      <c r="F59">
        <v>8133360.75</v>
      </c>
      <c r="G59">
        <v>-55310.73</v>
      </c>
      <c r="H59">
        <v>0</v>
      </c>
      <c r="I59">
        <v>0</v>
      </c>
      <c r="J59">
        <v>0</v>
      </c>
      <c r="K59">
        <v>8078050.0199999996</v>
      </c>
      <c r="L59" t="str">
        <f t="shared" si="0"/>
        <v>3-Small C&amp;I</v>
      </c>
    </row>
    <row r="60" spans="1:12" x14ac:dyDescent="0.25">
      <c r="A60">
        <v>2020</v>
      </c>
      <c r="B60">
        <v>2</v>
      </c>
      <c r="C60">
        <v>5</v>
      </c>
      <c r="D60">
        <v>201</v>
      </c>
      <c r="E60" t="s">
        <v>110</v>
      </c>
      <c r="F60">
        <v>914.24</v>
      </c>
      <c r="G60">
        <v>-6.2</v>
      </c>
      <c r="H60">
        <v>0</v>
      </c>
      <c r="I60">
        <v>0</v>
      </c>
      <c r="J60">
        <v>0</v>
      </c>
      <c r="K60">
        <v>908.04</v>
      </c>
      <c r="L60" t="str">
        <f t="shared" si="0"/>
        <v>3-Small C&amp;I</v>
      </c>
    </row>
    <row r="61" spans="1:12" x14ac:dyDescent="0.25">
      <c r="A61">
        <v>2020</v>
      </c>
      <c r="B61">
        <v>2</v>
      </c>
      <c r="C61">
        <v>5</v>
      </c>
      <c r="D61">
        <v>201</v>
      </c>
      <c r="E61" t="s">
        <v>120</v>
      </c>
      <c r="F61">
        <v>12461.93</v>
      </c>
      <c r="G61">
        <v>-84.75</v>
      </c>
      <c r="H61">
        <v>0</v>
      </c>
      <c r="I61">
        <v>0</v>
      </c>
      <c r="J61">
        <v>0</v>
      </c>
      <c r="K61">
        <v>12377.18</v>
      </c>
      <c r="L61" t="str">
        <f t="shared" si="0"/>
        <v>3-Small C&amp;I</v>
      </c>
    </row>
    <row r="62" spans="1:12" x14ac:dyDescent="0.25">
      <c r="A62">
        <v>2020</v>
      </c>
      <c r="B62">
        <v>2</v>
      </c>
      <c r="C62">
        <v>5</v>
      </c>
      <c r="D62">
        <v>201</v>
      </c>
      <c r="E62" t="s">
        <v>111</v>
      </c>
      <c r="F62">
        <v>147188.91</v>
      </c>
      <c r="G62">
        <v>-1000.87</v>
      </c>
      <c r="H62">
        <v>0</v>
      </c>
      <c r="I62">
        <v>0</v>
      </c>
      <c r="J62">
        <v>0</v>
      </c>
      <c r="K62">
        <v>146188.04</v>
      </c>
      <c r="L62" t="str">
        <f t="shared" si="0"/>
        <v>3-Small C&amp;I</v>
      </c>
    </row>
    <row r="63" spans="1:12" x14ac:dyDescent="0.25">
      <c r="A63">
        <v>2020</v>
      </c>
      <c r="B63">
        <v>2</v>
      </c>
      <c r="C63">
        <v>5</v>
      </c>
      <c r="D63">
        <v>201</v>
      </c>
      <c r="E63" t="s">
        <v>112</v>
      </c>
      <c r="F63">
        <v>935097.15</v>
      </c>
      <c r="G63">
        <v>-6358.3</v>
      </c>
      <c r="H63">
        <v>0</v>
      </c>
      <c r="I63">
        <v>0</v>
      </c>
      <c r="J63">
        <v>0</v>
      </c>
      <c r="K63">
        <v>928738.85</v>
      </c>
      <c r="L63" t="str">
        <f t="shared" si="0"/>
        <v>3-Small C&amp;I</v>
      </c>
    </row>
    <row r="64" spans="1:12" x14ac:dyDescent="0.25">
      <c r="A64">
        <v>2020</v>
      </c>
      <c r="B64">
        <v>2</v>
      </c>
      <c r="C64">
        <v>5</v>
      </c>
      <c r="D64">
        <v>201</v>
      </c>
      <c r="E64" t="s">
        <v>113</v>
      </c>
      <c r="F64">
        <v>10935768.369999999</v>
      </c>
      <c r="G64">
        <v>-5467.07</v>
      </c>
      <c r="H64">
        <v>0</v>
      </c>
      <c r="I64">
        <v>0</v>
      </c>
      <c r="J64">
        <v>0</v>
      </c>
      <c r="K64">
        <v>10930301.300000001</v>
      </c>
      <c r="L64" t="str">
        <f t="shared" si="0"/>
        <v>4-Medium C&amp;I</v>
      </c>
    </row>
    <row r="65" spans="1:12" x14ac:dyDescent="0.25">
      <c r="A65">
        <v>2020</v>
      </c>
      <c r="B65">
        <v>2</v>
      </c>
      <c r="C65">
        <v>5</v>
      </c>
      <c r="D65">
        <v>201</v>
      </c>
      <c r="E65" t="s">
        <v>121</v>
      </c>
      <c r="F65">
        <v>788159.92</v>
      </c>
      <c r="G65">
        <v>-394.06</v>
      </c>
      <c r="H65">
        <v>0</v>
      </c>
      <c r="I65">
        <v>0</v>
      </c>
      <c r="J65">
        <v>0</v>
      </c>
      <c r="K65">
        <v>787765.86</v>
      </c>
      <c r="L65" t="str">
        <f t="shared" si="0"/>
        <v>4-Medium C&amp;I</v>
      </c>
    </row>
    <row r="66" spans="1:12" x14ac:dyDescent="0.25">
      <c r="A66">
        <v>2020</v>
      </c>
      <c r="B66">
        <v>2</v>
      </c>
      <c r="C66">
        <v>5</v>
      </c>
      <c r="D66">
        <v>201</v>
      </c>
      <c r="E66" t="s">
        <v>122</v>
      </c>
      <c r="F66">
        <v>434842.74</v>
      </c>
      <c r="G66">
        <v>-217.42</v>
      </c>
      <c r="H66">
        <v>0</v>
      </c>
      <c r="I66">
        <v>0</v>
      </c>
      <c r="J66">
        <v>0</v>
      </c>
      <c r="K66">
        <v>434625.32</v>
      </c>
      <c r="L66" t="str">
        <f t="shared" ref="L66:L129" si="1">VLOOKUP(E66,N:O,2,FALSE)</f>
        <v>4-Medium C&amp;I</v>
      </c>
    </row>
    <row r="67" spans="1:12" x14ac:dyDescent="0.25">
      <c r="A67">
        <v>2020</v>
      </c>
      <c r="B67">
        <v>2</v>
      </c>
      <c r="C67">
        <v>5</v>
      </c>
      <c r="D67">
        <v>201</v>
      </c>
      <c r="E67" t="s">
        <v>114</v>
      </c>
      <c r="F67">
        <v>20022591.550000001</v>
      </c>
      <c r="G67">
        <v>-10011.6</v>
      </c>
      <c r="H67">
        <v>0</v>
      </c>
      <c r="I67">
        <v>0</v>
      </c>
      <c r="J67">
        <v>0</v>
      </c>
      <c r="K67">
        <v>20012579.949999999</v>
      </c>
      <c r="L67" t="str">
        <f t="shared" si="1"/>
        <v>5-Large C&amp;I</v>
      </c>
    </row>
    <row r="68" spans="1:12" x14ac:dyDescent="0.25">
      <c r="A68">
        <v>2020</v>
      </c>
      <c r="B68">
        <v>2</v>
      </c>
      <c r="C68">
        <v>5</v>
      </c>
      <c r="D68">
        <v>201</v>
      </c>
      <c r="E68" t="s">
        <v>115</v>
      </c>
      <c r="F68">
        <v>31152769.66</v>
      </c>
      <c r="G68">
        <v>-803737.26</v>
      </c>
      <c r="H68">
        <v>0</v>
      </c>
      <c r="I68">
        <v>0</v>
      </c>
      <c r="J68">
        <v>0</v>
      </c>
      <c r="K68">
        <v>30349032.399999999</v>
      </c>
      <c r="L68" t="str">
        <f t="shared" si="1"/>
        <v>1-Residential</v>
      </c>
    </row>
    <row r="69" spans="1:12" x14ac:dyDescent="0.25">
      <c r="A69">
        <v>2020</v>
      </c>
      <c r="B69">
        <v>2</v>
      </c>
      <c r="C69">
        <v>5</v>
      </c>
      <c r="D69">
        <v>201</v>
      </c>
      <c r="E69" t="s">
        <v>116</v>
      </c>
      <c r="F69">
        <v>4569983.87</v>
      </c>
      <c r="G69">
        <v>-117906.66</v>
      </c>
      <c r="H69">
        <v>0</v>
      </c>
      <c r="I69">
        <v>0</v>
      </c>
      <c r="J69">
        <v>0</v>
      </c>
      <c r="K69">
        <v>4452077.21</v>
      </c>
      <c r="L69" t="str">
        <f t="shared" si="1"/>
        <v>2-Low Income Residential</v>
      </c>
    </row>
    <row r="70" spans="1:12" x14ac:dyDescent="0.25">
      <c r="A70">
        <v>2020</v>
      </c>
      <c r="B70">
        <v>2</v>
      </c>
      <c r="C70">
        <v>5</v>
      </c>
      <c r="D70">
        <v>201</v>
      </c>
      <c r="E70" t="s">
        <v>117</v>
      </c>
      <c r="F70">
        <v>172814.07</v>
      </c>
      <c r="G70">
        <v>-1177.28</v>
      </c>
      <c r="H70">
        <v>0</v>
      </c>
      <c r="I70">
        <v>0</v>
      </c>
      <c r="J70">
        <v>0</v>
      </c>
      <c r="K70">
        <v>171636.79</v>
      </c>
      <c r="L70" t="str">
        <f t="shared" si="1"/>
        <v>Street</v>
      </c>
    </row>
    <row r="71" spans="1:12" x14ac:dyDescent="0.25">
      <c r="A71">
        <v>2020</v>
      </c>
      <c r="B71">
        <v>2</v>
      </c>
      <c r="C71">
        <v>5</v>
      </c>
      <c r="D71">
        <v>201</v>
      </c>
      <c r="E71" t="s">
        <v>123</v>
      </c>
      <c r="F71">
        <v>5347.07</v>
      </c>
      <c r="G71">
        <v>-36.6</v>
      </c>
      <c r="H71">
        <v>0</v>
      </c>
      <c r="I71">
        <v>0</v>
      </c>
      <c r="J71">
        <v>0</v>
      </c>
      <c r="K71">
        <v>5310.47</v>
      </c>
      <c r="L71" t="str">
        <f t="shared" si="1"/>
        <v>Street</v>
      </c>
    </row>
    <row r="72" spans="1:12" x14ac:dyDescent="0.25">
      <c r="A72">
        <v>2020</v>
      </c>
      <c r="B72">
        <v>2</v>
      </c>
      <c r="C72">
        <v>5</v>
      </c>
      <c r="D72">
        <v>201</v>
      </c>
      <c r="E72" t="s">
        <v>124</v>
      </c>
      <c r="F72">
        <v>456.14</v>
      </c>
      <c r="G72">
        <v>-3.1</v>
      </c>
      <c r="H72">
        <v>0</v>
      </c>
      <c r="I72">
        <v>0</v>
      </c>
      <c r="J72">
        <v>0</v>
      </c>
      <c r="K72">
        <v>453.04</v>
      </c>
      <c r="L72" t="str">
        <f t="shared" si="1"/>
        <v>Street</v>
      </c>
    </row>
    <row r="73" spans="1:12" x14ac:dyDescent="0.25">
      <c r="A73">
        <v>2020</v>
      </c>
      <c r="B73">
        <v>2</v>
      </c>
      <c r="C73">
        <v>5</v>
      </c>
      <c r="D73">
        <v>201</v>
      </c>
      <c r="E73" t="s">
        <v>118</v>
      </c>
      <c r="F73">
        <v>1780.05</v>
      </c>
      <c r="G73">
        <v>-12.28</v>
      </c>
      <c r="H73">
        <v>0</v>
      </c>
      <c r="I73">
        <v>0</v>
      </c>
      <c r="J73">
        <v>0</v>
      </c>
      <c r="K73">
        <v>1767.77</v>
      </c>
      <c r="L73" t="str">
        <f t="shared" si="1"/>
        <v>Street</v>
      </c>
    </row>
    <row r="74" spans="1:12" x14ac:dyDescent="0.25">
      <c r="A74">
        <v>2020</v>
      </c>
      <c r="B74">
        <v>2</v>
      </c>
      <c r="C74">
        <v>5</v>
      </c>
      <c r="D74">
        <v>201</v>
      </c>
      <c r="E74" t="s">
        <v>119</v>
      </c>
      <c r="F74">
        <v>153292.94</v>
      </c>
      <c r="G74">
        <v>-1041.1199999999999</v>
      </c>
      <c r="H74">
        <v>0</v>
      </c>
      <c r="I74">
        <v>0</v>
      </c>
      <c r="J74">
        <v>0</v>
      </c>
      <c r="K74">
        <v>152251.82</v>
      </c>
      <c r="L74" t="str">
        <f t="shared" si="1"/>
        <v>Street</v>
      </c>
    </row>
    <row r="75" spans="1:12" x14ac:dyDescent="0.25">
      <c r="A75">
        <v>2020</v>
      </c>
      <c r="B75">
        <v>2</v>
      </c>
      <c r="C75">
        <v>5</v>
      </c>
      <c r="D75">
        <v>201</v>
      </c>
      <c r="E75" t="s">
        <v>125</v>
      </c>
      <c r="F75">
        <v>324152.15000000002</v>
      </c>
      <c r="G75">
        <v>-2204.1999999999998</v>
      </c>
      <c r="H75">
        <v>0</v>
      </c>
      <c r="I75">
        <v>0</v>
      </c>
      <c r="J75">
        <v>0</v>
      </c>
      <c r="K75">
        <v>321947.95</v>
      </c>
      <c r="L75" t="str">
        <f t="shared" si="1"/>
        <v>Street</v>
      </c>
    </row>
    <row r="76" spans="1:12" x14ac:dyDescent="0.25">
      <c r="A76">
        <v>2020</v>
      </c>
      <c r="B76">
        <v>2</v>
      </c>
      <c r="C76">
        <v>5</v>
      </c>
      <c r="D76">
        <v>201</v>
      </c>
      <c r="E76" t="s">
        <v>126</v>
      </c>
      <c r="F76">
        <v>29.42</v>
      </c>
      <c r="G76">
        <v>-0.19</v>
      </c>
      <c r="H76">
        <v>0</v>
      </c>
      <c r="I76">
        <v>0</v>
      </c>
      <c r="J76">
        <v>0</v>
      </c>
      <c r="K76">
        <v>29.23</v>
      </c>
      <c r="L76" t="str">
        <f t="shared" si="1"/>
        <v>Street</v>
      </c>
    </row>
    <row r="77" spans="1:12" x14ac:dyDescent="0.25">
      <c r="A77">
        <v>2020</v>
      </c>
      <c r="B77">
        <v>2</v>
      </c>
      <c r="C77">
        <v>5</v>
      </c>
      <c r="D77">
        <v>201</v>
      </c>
      <c r="E77" t="s">
        <v>109</v>
      </c>
      <c r="F77">
        <v>419929.3</v>
      </c>
      <c r="G77">
        <v>-2856.2</v>
      </c>
      <c r="H77">
        <v>0</v>
      </c>
      <c r="I77">
        <v>0</v>
      </c>
      <c r="J77">
        <v>0</v>
      </c>
      <c r="K77">
        <v>417073.1</v>
      </c>
      <c r="L77" t="str">
        <f t="shared" si="1"/>
        <v>3-Small C&amp;I</v>
      </c>
    </row>
    <row r="78" spans="1:12" x14ac:dyDescent="0.25">
      <c r="A78">
        <v>2020</v>
      </c>
      <c r="B78">
        <v>2</v>
      </c>
      <c r="C78">
        <v>5</v>
      </c>
      <c r="D78">
        <v>201</v>
      </c>
      <c r="E78" t="s">
        <v>120</v>
      </c>
      <c r="F78">
        <v>2499.84</v>
      </c>
      <c r="G78">
        <v>-16.920000000000002</v>
      </c>
      <c r="H78">
        <v>0</v>
      </c>
      <c r="I78">
        <v>0</v>
      </c>
      <c r="J78">
        <v>0</v>
      </c>
      <c r="K78">
        <v>2482.92</v>
      </c>
      <c r="L78" t="str">
        <f t="shared" si="1"/>
        <v>3-Small C&amp;I</v>
      </c>
    </row>
    <row r="79" spans="1:12" x14ac:dyDescent="0.25">
      <c r="A79">
        <v>2020</v>
      </c>
      <c r="B79">
        <v>2</v>
      </c>
      <c r="C79">
        <v>5</v>
      </c>
      <c r="D79">
        <v>201</v>
      </c>
      <c r="E79" t="s">
        <v>111</v>
      </c>
      <c r="F79">
        <v>3304.09</v>
      </c>
      <c r="G79">
        <v>-22.47</v>
      </c>
      <c r="H79">
        <v>0</v>
      </c>
      <c r="I79">
        <v>0</v>
      </c>
      <c r="J79">
        <v>0</v>
      </c>
      <c r="K79">
        <v>3281.62</v>
      </c>
      <c r="L79" t="str">
        <f t="shared" si="1"/>
        <v>3-Small C&amp;I</v>
      </c>
    </row>
    <row r="80" spans="1:12" x14ac:dyDescent="0.25">
      <c r="A80">
        <v>2020</v>
      </c>
      <c r="B80">
        <v>2</v>
      </c>
      <c r="C80">
        <v>5</v>
      </c>
      <c r="D80">
        <v>201</v>
      </c>
      <c r="E80" t="s">
        <v>112</v>
      </c>
      <c r="F80">
        <v>44327.11</v>
      </c>
      <c r="G80">
        <v>-300.88</v>
      </c>
      <c r="H80">
        <v>0</v>
      </c>
      <c r="I80">
        <v>0</v>
      </c>
      <c r="J80">
        <v>0</v>
      </c>
      <c r="K80">
        <v>44026.23</v>
      </c>
      <c r="L80" t="str">
        <f t="shared" si="1"/>
        <v>3-Small C&amp;I</v>
      </c>
    </row>
    <row r="81" spans="1:12" x14ac:dyDescent="0.25">
      <c r="A81">
        <v>2020</v>
      </c>
      <c r="B81">
        <v>2</v>
      </c>
      <c r="C81">
        <v>5</v>
      </c>
      <c r="D81">
        <v>201</v>
      </c>
      <c r="E81" t="s">
        <v>113</v>
      </c>
      <c r="F81">
        <v>441546.19</v>
      </c>
      <c r="G81">
        <v>-220.73</v>
      </c>
      <c r="H81">
        <v>0</v>
      </c>
      <c r="I81">
        <v>0</v>
      </c>
      <c r="J81">
        <v>0</v>
      </c>
      <c r="K81">
        <v>441325.46</v>
      </c>
      <c r="L81" t="str">
        <f t="shared" si="1"/>
        <v>4-Medium C&amp;I</v>
      </c>
    </row>
    <row r="82" spans="1:12" x14ac:dyDescent="0.25">
      <c r="A82">
        <v>2020</v>
      </c>
      <c r="B82">
        <v>2</v>
      </c>
      <c r="C82">
        <v>5</v>
      </c>
      <c r="D82">
        <v>201</v>
      </c>
      <c r="E82" t="s">
        <v>121</v>
      </c>
      <c r="F82">
        <v>20848.63</v>
      </c>
      <c r="G82">
        <v>-10.43</v>
      </c>
      <c r="H82">
        <v>0</v>
      </c>
      <c r="I82">
        <v>0</v>
      </c>
      <c r="J82">
        <v>0</v>
      </c>
      <c r="K82">
        <v>20838.2</v>
      </c>
      <c r="L82" t="str">
        <f t="shared" si="1"/>
        <v>4-Medium C&amp;I</v>
      </c>
    </row>
    <row r="83" spans="1:12" x14ac:dyDescent="0.25">
      <c r="A83">
        <v>2020</v>
      </c>
      <c r="B83">
        <v>2</v>
      </c>
      <c r="C83">
        <v>5</v>
      </c>
      <c r="D83">
        <v>201</v>
      </c>
      <c r="E83" t="s">
        <v>122</v>
      </c>
      <c r="F83">
        <v>9689.2099999999991</v>
      </c>
      <c r="G83">
        <v>-4.84</v>
      </c>
      <c r="H83">
        <v>0</v>
      </c>
      <c r="I83">
        <v>0</v>
      </c>
      <c r="J83">
        <v>0</v>
      </c>
      <c r="K83">
        <v>9684.3700000000008</v>
      </c>
      <c r="L83" t="str">
        <f t="shared" si="1"/>
        <v>4-Medium C&amp;I</v>
      </c>
    </row>
    <row r="84" spans="1:12" x14ac:dyDescent="0.25">
      <c r="A84">
        <v>2020</v>
      </c>
      <c r="B84">
        <v>2</v>
      </c>
      <c r="C84">
        <v>5</v>
      </c>
      <c r="D84">
        <v>201</v>
      </c>
      <c r="E84" t="s">
        <v>114</v>
      </c>
      <c r="F84">
        <v>1371680.88</v>
      </c>
      <c r="G84">
        <v>-685.89</v>
      </c>
      <c r="H84">
        <v>0</v>
      </c>
      <c r="I84">
        <v>0</v>
      </c>
      <c r="J84">
        <v>0</v>
      </c>
      <c r="K84">
        <v>1370994.99</v>
      </c>
      <c r="L84" t="str">
        <f t="shared" si="1"/>
        <v>5-Large C&amp;I</v>
      </c>
    </row>
    <row r="85" spans="1:12" x14ac:dyDescent="0.25">
      <c r="A85">
        <v>2020</v>
      </c>
      <c r="B85">
        <v>2</v>
      </c>
      <c r="C85">
        <v>5</v>
      </c>
      <c r="D85">
        <v>201</v>
      </c>
      <c r="E85" t="s">
        <v>115</v>
      </c>
      <c r="F85">
        <v>1272482.19</v>
      </c>
      <c r="G85">
        <v>-32830.03</v>
      </c>
      <c r="H85">
        <v>0</v>
      </c>
      <c r="I85">
        <v>0</v>
      </c>
      <c r="J85">
        <v>0</v>
      </c>
      <c r="K85">
        <v>1239652.1599999999</v>
      </c>
      <c r="L85" t="str">
        <f t="shared" si="1"/>
        <v>1-Residential</v>
      </c>
    </row>
    <row r="86" spans="1:12" x14ac:dyDescent="0.25">
      <c r="A86">
        <v>2020</v>
      </c>
      <c r="B86">
        <v>2</v>
      </c>
      <c r="C86">
        <v>5</v>
      </c>
      <c r="D86">
        <v>201</v>
      </c>
      <c r="E86" t="s">
        <v>116</v>
      </c>
      <c r="F86">
        <v>239972.92</v>
      </c>
      <c r="G86">
        <v>-6189.87</v>
      </c>
      <c r="H86">
        <v>0</v>
      </c>
      <c r="I86">
        <v>0</v>
      </c>
      <c r="J86">
        <v>0</v>
      </c>
      <c r="K86">
        <v>233783.05</v>
      </c>
      <c r="L86" t="str">
        <f t="shared" si="1"/>
        <v>2-Low Income Residential</v>
      </c>
    </row>
    <row r="87" spans="1:12" x14ac:dyDescent="0.25">
      <c r="A87">
        <v>2020</v>
      </c>
      <c r="B87">
        <v>2</v>
      </c>
      <c r="C87">
        <v>5</v>
      </c>
      <c r="D87">
        <v>201</v>
      </c>
      <c r="E87" t="s">
        <v>125</v>
      </c>
      <c r="F87">
        <v>-26356.2</v>
      </c>
      <c r="G87">
        <v>179.23</v>
      </c>
      <c r="H87">
        <v>0</v>
      </c>
      <c r="I87">
        <v>0</v>
      </c>
      <c r="J87">
        <v>0</v>
      </c>
      <c r="K87">
        <v>-26176.97</v>
      </c>
      <c r="L87" t="str">
        <f t="shared" si="1"/>
        <v>Street</v>
      </c>
    </row>
    <row r="88" spans="1:12" x14ac:dyDescent="0.25">
      <c r="A88">
        <v>2020</v>
      </c>
      <c r="B88">
        <v>1</v>
      </c>
      <c r="C88">
        <v>4</v>
      </c>
      <c r="D88">
        <v>201</v>
      </c>
      <c r="E88" t="s">
        <v>109</v>
      </c>
      <c r="F88">
        <v>186707.13</v>
      </c>
      <c r="G88">
        <v>-1269.3800000000001</v>
      </c>
      <c r="H88">
        <v>0</v>
      </c>
      <c r="I88">
        <v>0</v>
      </c>
      <c r="J88">
        <v>0</v>
      </c>
      <c r="K88">
        <v>185437.75</v>
      </c>
      <c r="L88" t="str">
        <f t="shared" si="1"/>
        <v>3-Small C&amp;I</v>
      </c>
    </row>
    <row r="89" spans="1:12" x14ac:dyDescent="0.25">
      <c r="A89">
        <v>2020</v>
      </c>
      <c r="B89">
        <v>1</v>
      </c>
      <c r="C89">
        <v>4</v>
      </c>
      <c r="D89">
        <v>201</v>
      </c>
      <c r="E89" t="s">
        <v>110</v>
      </c>
      <c r="F89">
        <v>141.54</v>
      </c>
      <c r="G89">
        <v>-0.97</v>
      </c>
      <c r="H89">
        <v>0</v>
      </c>
      <c r="I89">
        <v>0</v>
      </c>
      <c r="J89">
        <v>0</v>
      </c>
      <c r="K89">
        <v>140.57</v>
      </c>
      <c r="L89" t="str">
        <f t="shared" si="1"/>
        <v>3-Small C&amp;I</v>
      </c>
    </row>
    <row r="90" spans="1:12" x14ac:dyDescent="0.25">
      <c r="A90">
        <v>2020</v>
      </c>
      <c r="B90">
        <v>1</v>
      </c>
      <c r="C90">
        <v>4</v>
      </c>
      <c r="D90">
        <v>201</v>
      </c>
      <c r="E90" t="s">
        <v>111</v>
      </c>
      <c r="F90">
        <v>441.2</v>
      </c>
      <c r="G90">
        <v>-2.99</v>
      </c>
      <c r="H90">
        <v>0</v>
      </c>
      <c r="I90">
        <v>0</v>
      </c>
      <c r="J90">
        <v>0</v>
      </c>
      <c r="K90">
        <v>438.21</v>
      </c>
      <c r="L90" t="str">
        <f t="shared" si="1"/>
        <v>3-Small C&amp;I</v>
      </c>
    </row>
    <row r="91" spans="1:12" x14ac:dyDescent="0.25">
      <c r="A91">
        <v>2020</v>
      </c>
      <c r="B91">
        <v>1</v>
      </c>
      <c r="C91">
        <v>4</v>
      </c>
      <c r="D91">
        <v>201</v>
      </c>
      <c r="E91" t="s">
        <v>112</v>
      </c>
      <c r="F91">
        <v>3634.51</v>
      </c>
      <c r="G91">
        <v>-24.73</v>
      </c>
      <c r="H91">
        <v>0</v>
      </c>
      <c r="I91">
        <v>0</v>
      </c>
      <c r="J91">
        <v>0</v>
      </c>
      <c r="K91">
        <v>3609.78</v>
      </c>
      <c r="L91" t="str">
        <f t="shared" si="1"/>
        <v>3-Small C&amp;I</v>
      </c>
    </row>
    <row r="92" spans="1:12" x14ac:dyDescent="0.25">
      <c r="A92">
        <v>2020</v>
      </c>
      <c r="B92">
        <v>1</v>
      </c>
      <c r="C92">
        <v>4</v>
      </c>
      <c r="D92">
        <v>201</v>
      </c>
      <c r="E92" t="s">
        <v>113</v>
      </c>
      <c r="F92">
        <v>146064.43</v>
      </c>
      <c r="G92">
        <v>-73.05</v>
      </c>
      <c r="H92">
        <v>0</v>
      </c>
      <c r="I92">
        <v>0</v>
      </c>
      <c r="J92">
        <v>0</v>
      </c>
      <c r="K92">
        <v>145991.38</v>
      </c>
      <c r="L92" t="str">
        <f t="shared" si="1"/>
        <v>4-Medium C&amp;I</v>
      </c>
    </row>
    <row r="93" spans="1:12" x14ac:dyDescent="0.25">
      <c r="A93">
        <v>2020</v>
      </c>
      <c r="B93">
        <v>1</v>
      </c>
      <c r="C93">
        <v>4</v>
      </c>
      <c r="D93">
        <v>201</v>
      </c>
      <c r="E93" t="s">
        <v>121</v>
      </c>
      <c r="F93">
        <v>-10.69</v>
      </c>
      <c r="G93">
        <v>0</v>
      </c>
      <c r="H93">
        <v>0</v>
      </c>
      <c r="I93">
        <v>0</v>
      </c>
      <c r="J93">
        <v>0</v>
      </c>
      <c r="K93">
        <v>-10.69</v>
      </c>
      <c r="L93" t="str">
        <f t="shared" si="1"/>
        <v>4-Medium C&amp;I</v>
      </c>
    </row>
    <row r="94" spans="1:12" x14ac:dyDescent="0.25">
      <c r="A94">
        <v>2020</v>
      </c>
      <c r="B94">
        <v>1</v>
      </c>
      <c r="C94">
        <v>4</v>
      </c>
      <c r="D94">
        <v>201</v>
      </c>
      <c r="E94" t="s">
        <v>114</v>
      </c>
      <c r="F94">
        <v>29452.57</v>
      </c>
      <c r="G94">
        <v>-14.74</v>
      </c>
      <c r="H94">
        <v>0</v>
      </c>
      <c r="I94">
        <v>0</v>
      </c>
      <c r="J94">
        <v>0</v>
      </c>
      <c r="K94">
        <v>29437.83</v>
      </c>
      <c r="L94" t="str">
        <f t="shared" si="1"/>
        <v>5-Large C&amp;I</v>
      </c>
    </row>
    <row r="95" spans="1:12" x14ac:dyDescent="0.25">
      <c r="A95">
        <v>2020</v>
      </c>
      <c r="B95">
        <v>1</v>
      </c>
      <c r="C95">
        <v>4</v>
      </c>
      <c r="D95">
        <v>201</v>
      </c>
      <c r="E95" t="s">
        <v>115</v>
      </c>
      <c r="F95">
        <v>848514.11</v>
      </c>
      <c r="G95">
        <v>-21891.65</v>
      </c>
      <c r="H95">
        <v>0</v>
      </c>
      <c r="I95">
        <v>0</v>
      </c>
      <c r="J95">
        <v>0</v>
      </c>
      <c r="K95">
        <v>826622.46</v>
      </c>
      <c r="L95" t="str">
        <f t="shared" si="1"/>
        <v>1-Residential</v>
      </c>
    </row>
    <row r="96" spans="1:12" x14ac:dyDescent="0.25">
      <c r="A96">
        <v>2020</v>
      </c>
      <c r="B96">
        <v>1</v>
      </c>
      <c r="C96">
        <v>4</v>
      </c>
      <c r="D96">
        <v>201</v>
      </c>
      <c r="E96" t="s">
        <v>116</v>
      </c>
      <c r="F96">
        <v>11152.31</v>
      </c>
      <c r="G96">
        <v>-287.74</v>
      </c>
      <c r="H96">
        <v>0</v>
      </c>
      <c r="I96">
        <v>0</v>
      </c>
      <c r="J96">
        <v>0</v>
      </c>
      <c r="K96">
        <v>10864.57</v>
      </c>
      <c r="L96" t="str">
        <f t="shared" si="1"/>
        <v>2-Low Income Residential</v>
      </c>
    </row>
    <row r="97" spans="1:12" x14ac:dyDescent="0.25">
      <c r="A97">
        <v>2020</v>
      </c>
      <c r="B97">
        <v>1</v>
      </c>
      <c r="C97">
        <v>4</v>
      </c>
      <c r="D97">
        <v>201</v>
      </c>
      <c r="E97" t="s">
        <v>117</v>
      </c>
      <c r="F97">
        <v>1899.53</v>
      </c>
      <c r="G97">
        <v>-12.91</v>
      </c>
      <c r="H97">
        <v>0</v>
      </c>
      <c r="I97">
        <v>0</v>
      </c>
      <c r="J97">
        <v>0</v>
      </c>
      <c r="K97">
        <v>1886.62</v>
      </c>
      <c r="L97" t="str">
        <f t="shared" si="1"/>
        <v>Street</v>
      </c>
    </row>
    <row r="98" spans="1:12" x14ac:dyDescent="0.25">
      <c r="A98">
        <v>2020</v>
      </c>
      <c r="B98">
        <v>1</v>
      </c>
      <c r="C98">
        <v>4</v>
      </c>
      <c r="D98">
        <v>201</v>
      </c>
      <c r="E98" t="s">
        <v>118</v>
      </c>
      <c r="F98">
        <v>812.66</v>
      </c>
      <c r="G98">
        <v>-5.53</v>
      </c>
      <c r="H98">
        <v>0</v>
      </c>
      <c r="I98">
        <v>0</v>
      </c>
      <c r="J98">
        <v>0</v>
      </c>
      <c r="K98">
        <v>807.13</v>
      </c>
      <c r="L98" t="str">
        <f t="shared" si="1"/>
        <v>Street</v>
      </c>
    </row>
    <row r="99" spans="1:12" x14ac:dyDescent="0.25">
      <c r="A99">
        <v>2020</v>
      </c>
      <c r="B99">
        <v>1</v>
      </c>
      <c r="C99">
        <v>4</v>
      </c>
      <c r="D99">
        <v>201</v>
      </c>
      <c r="E99" t="s">
        <v>119</v>
      </c>
      <c r="F99">
        <v>2.44</v>
      </c>
      <c r="G99">
        <v>-0.02</v>
      </c>
      <c r="H99">
        <v>0</v>
      </c>
      <c r="I99">
        <v>0</v>
      </c>
      <c r="J99">
        <v>0</v>
      </c>
      <c r="K99">
        <v>2.42</v>
      </c>
      <c r="L99" t="str">
        <f t="shared" si="1"/>
        <v>Street</v>
      </c>
    </row>
    <row r="100" spans="1:12" x14ac:dyDescent="0.25">
      <c r="A100">
        <v>2020</v>
      </c>
      <c r="B100">
        <v>1</v>
      </c>
      <c r="C100">
        <v>4</v>
      </c>
      <c r="D100">
        <v>201</v>
      </c>
      <c r="E100" t="s">
        <v>109</v>
      </c>
      <c r="F100">
        <v>69.05</v>
      </c>
      <c r="G100">
        <v>-0.47</v>
      </c>
      <c r="H100">
        <v>0</v>
      </c>
      <c r="I100">
        <v>0</v>
      </c>
      <c r="J100">
        <v>0</v>
      </c>
      <c r="K100">
        <v>68.58</v>
      </c>
      <c r="L100" t="str">
        <f t="shared" si="1"/>
        <v>3-Small C&amp;I</v>
      </c>
    </row>
    <row r="101" spans="1:12" x14ac:dyDescent="0.25">
      <c r="A101">
        <v>2020</v>
      </c>
      <c r="B101">
        <v>1</v>
      </c>
      <c r="C101">
        <v>4</v>
      </c>
      <c r="D101">
        <v>201</v>
      </c>
      <c r="E101" t="s">
        <v>115</v>
      </c>
      <c r="F101">
        <v>1930.19</v>
      </c>
      <c r="G101">
        <v>-49.8</v>
      </c>
      <c r="H101">
        <v>0</v>
      </c>
      <c r="I101">
        <v>0</v>
      </c>
      <c r="J101">
        <v>0</v>
      </c>
      <c r="K101">
        <v>1880.39</v>
      </c>
      <c r="L101" t="str">
        <f t="shared" si="1"/>
        <v>1-Residential</v>
      </c>
    </row>
    <row r="102" spans="1:12" x14ac:dyDescent="0.25">
      <c r="A102">
        <v>2020</v>
      </c>
      <c r="B102">
        <v>1</v>
      </c>
      <c r="C102">
        <v>5</v>
      </c>
      <c r="D102">
        <v>201</v>
      </c>
      <c r="E102" t="s">
        <v>109</v>
      </c>
      <c r="F102">
        <v>9390362.0899999999</v>
      </c>
      <c r="G102">
        <v>-63845.599999999999</v>
      </c>
      <c r="H102">
        <v>0</v>
      </c>
      <c r="I102">
        <v>0</v>
      </c>
      <c r="J102">
        <v>0</v>
      </c>
      <c r="K102">
        <v>9326516.4900000002</v>
      </c>
      <c r="L102" t="str">
        <f t="shared" si="1"/>
        <v>3-Small C&amp;I</v>
      </c>
    </row>
    <row r="103" spans="1:12" x14ac:dyDescent="0.25">
      <c r="A103">
        <v>2020</v>
      </c>
      <c r="B103">
        <v>1</v>
      </c>
      <c r="C103">
        <v>5</v>
      </c>
      <c r="D103">
        <v>201</v>
      </c>
      <c r="E103" t="s">
        <v>110</v>
      </c>
      <c r="F103">
        <v>810.25</v>
      </c>
      <c r="G103">
        <v>-5.5</v>
      </c>
      <c r="H103">
        <v>0</v>
      </c>
      <c r="I103">
        <v>0</v>
      </c>
      <c r="J103">
        <v>0</v>
      </c>
      <c r="K103">
        <v>804.75</v>
      </c>
      <c r="L103" t="str">
        <f t="shared" si="1"/>
        <v>3-Small C&amp;I</v>
      </c>
    </row>
    <row r="104" spans="1:12" x14ac:dyDescent="0.25">
      <c r="A104">
        <v>2020</v>
      </c>
      <c r="B104">
        <v>1</v>
      </c>
      <c r="C104">
        <v>5</v>
      </c>
      <c r="D104">
        <v>201</v>
      </c>
      <c r="E104" t="s">
        <v>120</v>
      </c>
      <c r="F104">
        <v>17683.009999999998</v>
      </c>
      <c r="G104">
        <v>-120.24</v>
      </c>
      <c r="H104">
        <v>0</v>
      </c>
      <c r="I104">
        <v>0</v>
      </c>
      <c r="J104">
        <v>0</v>
      </c>
      <c r="K104">
        <v>17562.77</v>
      </c>
      <c r="L104" t="str">
        <f t="shared" si="1"/>
        <v>3-Small C&amp;I</v>
      </c>
    </row>
    <row r="105" spans="1:12" x14ac:dyDescent="0.25">
      <c r="A105">
        <v>2020</v>
      </c>
      <c r="B105">
        <v>1</v>
      </c>
      <c r="C105">
        <v>5</v>
      </c>
      <c r="D105">
        <v>201</v>
      </c>
      <c r="E105" t="s">
        <v>111</v>
      </c>
      <c r="F105">
        <v>184110.09</v>
      </c>
      <c r="G105">
        <v>-1251.8499999999999</v>
      </c>
      <c r="H105">
        <v>0</v>
      </c>
      <c r="I105">
        <v>0</v>
      </c>
      <c r="J105">
        <v>0</v>
      </c>
      <c r="K105">
        <v>182858.23999999999</v>
      </c>
      <c r="L105" t="str">
        <f t="shared" si="1"/>
        <v>3-Small C&amp;I</v>
      </c>
    </row>
    <row r="106" spans="1:12" x14ac:dyDescent="0.25">
      <c r="A106">
        <v>2020</v>
      </c>
      <c r="B106">
        <v>1</v>
      </c>
      <c r="C106">
        <v>5</v>
      </c>
      <c r="D106">
        <v>201</v>
      </c>
      <c r="E106" t="s">
        <v>112</v>
      </c>
      <c r="F106">
        <v>1076865.55</v>
      </c>
      <c r="G106">
        <v>-7321.46</v>
      </c>
      <c r="H106">
        <v>0</v>
      </c>
      <c r="I106">
        <v>0</v>
      </c>
      <c r="J106">
        <v>0</v>
      </c>
      <c r="K106">
        <v>1069544.0900000001</v>
      </c>
      <c r="L106" t="str">
        <f t="shared" si="1"/>
        <v>3-Small C&amp;I</v>
      </c>
    </row>
    <row r="107" spans="1:12" x14ac:dyDescent="0.25">
      <c r="A107">
        <v>2020</v>
      </c>
      <c r="B107">
        <v>1</v>
      </c>
      <c r="C107">
        <v>5</v>
      </c>
      <c r="D107">
        <v>201</v>
      </c>
      <c r="E107" t="s">
        <v>113</v>
      </c>
      <c r="F107">
        <v>12792197.880000001</v>
      </c>
      <c r="G107">
        <v>-6395.98</v>
      </c>
      <c r="H107">
        <v>0</v>
      </c>
      <c r="I107">
        <v>0</v>
      </c>
      <c r="J107">
        <v>0</v>
      </c>
      <c r="K107">
        <v>12785801.9</v>
      </c>
      <c r="L107" t="str">
        <f t="shared" si="1"/>
        <v>4-Medium C&amp;I</v>
      </c>
    </row>
    <row r="108" spans="1:12" x14ac:dyDescent="0.25">
      <c r="A108">
        <v>2020</v>
      </c>
      <c r="B108">
        <v>1</v>
      </c>
      <c r="C108">
        <v>5</v>
      </c>
      <c r="D108">
        <v>201</v>
      </c>
      <c r="E108" t="s">
        <v>121</v>
      </c>
      <c r="F108">
        <v>936912.33</v>
      </c>
      <c r="G108">
        <v>-468.51</v>
      </c>
      <c r="H108">
        <v>0</v>
      </c>
      <c r="I108">
        <v>0</v>
      </c>
      <c r="J108">
        <v>0</v>
      </c>
      <c r="K108">
        <v>936443.82</v>
      </c>
      <c r="L108" t="str">
        <f t="shared" si="1"/>
        <v>4-Medium C&amp;I</v>
      </c>
    </row>
    <row r="109" spans="1:12" x14ac:dyDescent="0.25">
      <c r="A109">
        <v>2020</v>
      </c>
      <c r="B109">
        <v>1</v>
      </c>
      <c r="C109">
        <v>5</v>
      </c>
      <c r="D109">
        <v>201</v>
      </c>
      <c r="E109" t="s">
        <v>122</v>
      </c>
      <c r="F109">
        <v>473756.58</v>
      </c>
      <c r="G109">
        <v>-236.88</v>
      </c>
      <c r="H109">
        <v>0</v>
      </c>
      <c r="I109">
        <v>0</v>
      </c>
      <c r="J109">
        <v>0</v>
      </c>
      <c r="K109">
        <v>473519.7</v>
      </c>
      <c r="L109" t="str">
        <f t="shared" si="1"/>
        <v>4-Medium C&amp;I</v>
      </c>
    </row>
    <row r="110" spans="1:12" x14ac:dyDescent="0.25">
      <c r="A110">
        <v>2020</v>
      </c>
      <c r="B110">
        <v>1</v>
      </c>
      <c r="C110">
        <v>5</v>
      </c>
      <c r="D110">
        <v>201</v>
      </c>
      <c r="E110" t="s">
        <v>114</v>
      </c>
      <c r="F110">
        <v>23339298.129999999</v>
      </c>
      <c r="G110">
        <v>-11660.27</v>
      </c>
      <c r="H110">
        <v>0</v>
      </c>
      <c r="I110">
        <v>0</v>
      </c>
      <c r="J110">
        <v>0</v>
      </c>
      <c r="K110">
        <v>23327637.859999999</v>
      </c>
      <c r="L110" t="str">
        <f t="shared" si="1"/>
        <v>5-Large C&amp;I</v>
      </c>
    </row>
    <row r="111" spans="1:12" x14ac:dyDescent="0.25">
      <c r="A111">
        <v>2020</v>
      </c>
      <c r="B111">
        <v>1</v>
      </c>
      <c r="C111">
        <v>5</v>
      </c>
      <c r="D111">
        <v>201</v>
      </c>
      <c r="E111" t="s">
        <v>115</v>
      </c>
      <c r="F111">
        <v>38785648.759999998</v>
      </c>
      <c r="G111">
        <v>-1000665.13</v>
      </c>
      <c r="H111">
        <v>0</v>
      </c>
      <c r="I111">
        <v>0</v>
      </c>
      <c r="J111">
        <v>0</v>
      </c>
      <c r="K111">
        <v>37784983.630000003</v>
      </c>
      <c r="L111" t="str">
        <f t="shared" si="1"/>
        <v>1-Residential</v>
      </c>
    </row>
    <row r="112" spans="1:12" x14ac:dyDescent="0.25">
      <c r="A112">
        <v>2020</v>
      </c>
      <c r="B112">
        <v>1</v>
      </c>
      <c r="C112">
        <v>5</v>
      </c>
      <c r="D112">
        <v>201</v>
      </c>
      <c r="E112" t="s">
        <v>116</v>
      </c>
      <c r="F112">
        <v>5500662.8099999996</v>
      </c>
      <c r="G112">
        <v>-141944.97</v>
      </c>
      <c r="H112">
        <v>0</v>
      </c>
      <c r="I112">
        <v>0</v>
      </c>
      <c r="J112">
        <v>0</v>
      </c>
      <c r="K112">
        <v>5358717.84</v>
      </c>
      <c r="L112" t="str">
        <f t="shared" si="1"/>
        <v>2-Low Income Residential</v>
      </c>
    </row>
    <row r="113" spans="1:12" x14ac:dyDescent="0.25">
      <c r="A113">
        <v>2020</v>
      </c>
      <c r="B113">
        <v>1</v>
      </c>
      <c r="C113">
        <v>5</v>
      </c>
      <c r="D113">
        <v>201</v>
      </c>
      <c r="E113" t="s">
        <v>117</v>
      </c>
      <c r="F113">
        <v>179746.48</v>
      </c>
      <c r="G113">
        <v>-1221.8900000000001</v>
      </c>
      <c r="H113">
        <v>0</v>
      </c>
      <c r="I113">
        <v>0</v>
      </c>
      <c r="J113">
        <v>0</v>
      </c>
      <c r="K113">
        <v>178524.59</v>
      </c>
      <c r="L113" t="str">
        <f t="shared" si="1"/>
        <v>Street</v>
      </c>
    </row>
    <row r="114" spans="1:12" x14ac:dyDescent="0.25">
      <c r="A114">
        <v>2020</v>
      </c>
      <c r="B114">
        <v>1</v>
      </c>
      <c r="C114">
        <v>5</v>
      </c>
      <c r="D114">
        <v>201</v>
      </c>
      <c r="E114" t="s">
        <v>123</v>
      </c>
      <c r="F114">
        <v>8850.49</v>
      </c>
      <c r="G114">
        <v>-67.069999999999993</v>
      </c>
      <c r="H114">
        <v>0</v>
      </c>
      <c r="I114">
        <v>0</v>
      </c>
      <c r="J114">
        <v>0</v>
      </c>
      <c r="K114">
        <v>8783.42</v>
      </c>
      <c r="L114" t="str">
        <f t="shared" si="1"/>
        <v>Street</v>
      </c>
    </row>
    <row r="115" spans="1:12" x14ac:dyDescent="0.25">
      <c r="A115">
        <v>2020</v>
      </c>
      <c r="B115">
        <v>1</v>
      </c>
      <c r="C115">
        <v>5</v>
      </c>
      <c r="D115">
        <v>201</v>
      </c>
      <c r="E115" t="s">
        <v>124</v>
      </c>
      <c r="F115">
        <v>504.14</v>
      </c>
      <c r="G115">
        <v>-3.41</v>
      </c>
      <c r="H115">
        <v>0</v>
      </c>
      <c r="I115">
        <v>0</v>
      </c>
      <c r="J115">
        <v>0</v>
      </c>
      <c r="K115">
        <v>500.73</v>
      </c>
      <c r="L115" t="str">
        <f t="shared" si="1"/>
        <v>Street</v>
      </c>
    </row>
    <row r="116" spans="1:12" x14ac:dyDescent="0.25">
      <c r="A116">
        <v>2020</v>
      </c>
      <c r="B116">
        <v>1</v>
      </c>
      <c r="C116">
        <v>5</v>
      </c>
      <c r="D116">
        <v>201</v>
      </c>
      <c r="E116" t="s">
        <v>118</v>
      </c>
      <c r="F116">
        <v>516.64</v>
      </c>
      <c r="G116">
        <v>-3.31</v>
      </c>
      <c r="H116">
        <v>0</v>
      </c>
      <c r="I116">
        <v>0</v>
      </c>
      <c r="J116">
        <v>0</v>
      </c>
      <c r="K116">
        <v>513.33000000000004</v>
      </c>
      <c r="L116" t="str">
        <f t="shared" si="1"/>
        <v>Street</v>
      </c>
    </row>
    <row r="117" spans="1:12" x14ac:dyDescent="0.25">
      <c r="A117">
        <v>2020</v>
      </c>
      <c r="B117">
        <v>1</v>
      </c>
      <c r="C117">
        <v>5</v>
      </c>
      <c r="D117">
        <v>201</v>
      </c>
      <c r="E117" t="s">
        <v>119</v>
      </c>
      <c r="F117">
        <v>178116.65</v>
      </c>
      <c r="G117">
        <v>-1211.77</v>
      </c>
      <c r="H117">
        <v>0</v>
      </c>
      <c r="I117">
        <v>0</v>
      </c>
      <c r="J117">
        <v>0</v>
      </c>
      <c r="K117">
        <v>176904.88</v>
      </c>
      <c r="L117" t="str">
        <f t="shared" si="1"/>
        <v>Street</v>
      </c>
    </row>
    <row r="118" spans="1:12" x14ac:dyDescent="0.25">
      <c r="A118">
        <v>2020</v>
      </c>
      <c r="B118">
        <v>1</v>
      </c>
      <c r="C118">
        <v>5</v>
      </c>
      <c r="D118">
        <v>201</v>
      </c>
      <c r="E118" t="s">
        <v>125</v>
      </c>
      <c r="F118">
        <v>368211.09</v>
      </c>
      <c r="G118">
        <v>-2490.79</v>
      </c>
      <c r="H118">
        <v>0</v>
      </c>
      <c r="I118">
        <v>0</v>
      </c>
      <c r="J118">
        <v>0</v>
      </c>
      <c r="K118">
        <v>365720.3</v>
      </c>
      <c r="L118" t="str">
        <f t="shared" si="1"/>
        <v>Street</v>
      </c>
    </row>
    <row r="119" spans="1:12" x14ac:dyDescent="0.25">
      <c r="A119">
        <v>2020</v>
      </c>
      <c r="B119">
        <v>1</v>
      </c>
      <c r="C119">
        <v>5</v>
      </c>
      <c r="D119">
        <v>201</v>
      </c>
      <c r="E119" t="s">
        <v>126</v>
      </c>
      <c r="F119">
        <v>33.479999999999997</v>
      </c>
      <c r="G119">
        <v>-0.23</v>
      </c>
      <c r="H119">
        <v>0</v>
      </c>
      <c r="I119">
        <v>0</v>
      </c>
      <c r="J119">
        <v>0</v>
      </c>
      <c r="K119">
        <v>33.25</v>
      </c>
      <c r="L119" t="str">
        <f t="shared" si="1"/>
        <v>Street</v>
      </c>
    </row>
    <row r="120" spans="1:12" x14ac:dyDescent="0.25">
      <c r="A120">
        <v>2020</v>
      </c>
      <c r="B120">
        <v>1</v>
      </c>
      <c r="C120">
        <v>5</v>
      </c>
      <c r="D120">
        <v>201</v>
      </c>
      <c r="E120" t="s">
        <v>109</v>
      </c>
      <c r="F120">
        <v>822052.91</v>
      </c>
      <c r="G120">
        <v>-5589.77</v>
      </c>
      <c r="H120">
        <v>0</v>
      </c>
      <c r="I120">
        <v>0</v>
      </c>
      <c r="J120">
        <v>0</v>
      </c>
      <c r="K120">
        <v>816463.14</v>
      </c>
      <c r="L120" t="str">
        <f t="shared" si="1"/>
        <v>3-Small C&amp;I</v>
      </c>
    </row>
    <row r="121" spans="1:12" x14ac:dyDescent="0.25">
      <c r="A121">
        <v>2020</v>
      </c>
      <c r="B121">
        <v>1</v>
      </c>
      <c r="C121">
        <v>5</v>
      </c>
      <c r="D121">
        <v>201</v>
      </c>
      <c r="E121" t="s">
        <v>120</v>
      </c>
      <c r="F121">
        <v>2775.23</v>
      </c>
      <c r="G121">
        <v>-18.78</v>
      </c>
      <c r="H121">
        <v>0</v>
      </c>
      <c r="I121">
        <v>0</v>
      </c>
      <c r="J121">
        <v>0</v>
      </c>
      <c r="K121">
        <v>2756.45</v>
      </c>
      <c r="L121" t="str">
        <f t="shared" si="1"/>
        <v>3-Small C&amp;I</v>
      </c>
    </row>
    <row r="122" spans="1:12" x14ac:dyDescent="0.25">
      <c r="A122">
        <v>2020</v>
      </c>
      <c r="B122">
        <v>1</v>
      </c>
      <c r="C122">
        <v>5</v>
      </c>
      <c r="D122">
        <v>201</v>
      </c>
      <c r="E122" t="s">
        <v>111</v>
      </c>
      <c r="F122">
        <v>10576.68</v>
      </c>
      <c r="G122">
        <v>-71.92</v>
      </c>
      <c r="H122">
        <v>0</v>
      </c>
      <c r="I122">
        <v>0</v>
      </c>
      <c r="J122">
        <v>0</v>
      </c>
      <c r="K122">
        <v>10504.76</v>
      </c>
      <c r="L122" t="str">
        <f t="shared" si="1"/>
        <v>3-Small C&amp;I</v>
      </c>
    </row>
    <row r="123" spans="1:12" x14ac:dyDescent="0.25">
      <c r="A123">
        <v>2020</v>
      </c>
      <c r="B123">
        <v>1</v>
      </c>
      <c r="C123">
        <v>5</v>
      </c>
      <c r="D123">
        <v>201</v>
      </c>
      <c r="E123" t="s">
        <v>112</v>
      </c>
      <c r="F123">
        <v>84605.6</v>
      </c>
      <c r="G123">
        <v>-575.15</v>
      </c>
      <c r="H123">
        <v>0</v>
      </c>
      <c r="I123">
        <v>0</v>
      </c>
      <c r="J123">
        <v>0</v>
      </c>
      <c r="K123">
        <v>84030.45</v>
      </c>
      <c r="L123" t="str">
        <f t="shared" si="1"/>
        <v>3-Small C&amp;I</v>
      </c>
    </row>
    <row r="124" spans="1:12" x14ac:dyDescent="0.25">
      <c r="A124">
        <v>2020</v>
      </c>
      <c r="B124">
        <v>1</v>
      </c>
      <c r="C124">
        <v>5</v>
      </c>
      <c r="D124">
        <v>201</v>
      </c>
      <c r="E124" t="s">
        <v>113</v>
      </c>
      <c r="F124">
        <v>1057902.31</v>
      </c>
      <c r="G124">
        <v>-528.78</v>
      </c>
      <c r="H124">
        <v>0</v>
      </c>
      <c r="I124">
        <v>0</v>
      </c>
      <c r="J124">
        <v>0</v>
      </c>
      <c r="K124">
        <v>1057373.53</v>
      </c>
      <c r="L124" t="str">
        <f t="shared" si="1"/>
        <v>4-Medium C&amp;I</v>
      </c>
    </row>
    <row r="125" spans="1:12" x14ac:dyDescent="0.25">
      <c r="A125">
        <v>2020</v>
      </c>
      <c r="B125">
        <v>1</v>
      </c>
      <c r="C125">
        <v>5</v>
      </c>
      <c r="D125">
        <v>201</v>
      </c>
      <c r="E125" t="s">
        <v>121</v>
      </c>
      <c r="F125">
        <v>49733.16</v>
      </c>
      <c r="G125">
        <v>-24.88</v>
      </c>
      <c r="H125">
        <v>0</v>
      </c>
      <c r="I125">
        <v>0</v>
      </c>
      <c r="J125">
        <v>0</v>
      </c>
      <c r="K125">
        <v>49708.28</v>
      </c>
      <c r="L125" t="str">
        <f t="shared" si="1"/>
        <v>4-Medium C&amp;I</v>
      </c>
    </row>
    <row r="126" spans="1:12" x14ac:dyDescent="0.25">
      <c r="A126">
        <v>2020</v>
      </c>
      <c r="B126">
        <v>1</v>
      </c>
      <c r="C126">
        <v>5</v>
      </c>
      <c r="D126">
        <v>201</v>
      </c>
      <c r="E126" t="s">
        <v>122</v>
      </c>
      <c r="F126">
        <v>14497.48</v>
      </c>
      <c r="G126">
        <v>-7.25</v>
      </c>
      <c r="H126">
        <v>0</v>
      </c>
      <c r="I126">
        <v>0</v>
      </c>
      <c r="J126">
        <v>0</v>
      </c>
      <c r="K126">
        <v>14490.23</v>
      </c>
      <c r="L126" t="str">
        <f t="shared" si="1"/>
        <v>4-Medium C&amp;I</v>
      </c>
    </row>
    <row r="127" spans="1:12" x14ac:dyDescent="0.25">
      <c r="A127">
        <v>2020</v>
      </c>
      <c r="B127">
        <v>1</v>
      </c>
      <c r="C127">
        <v>5</v>
      </c>
      <c r="D127">
        <v>201</v>
      </c>
      <c r="E127" t="s">
        <v>114</v>
      </c>
      <c r="F127">
        <v>2481897.7999999998</v>
      </c>
      <c r="G127">
        <v>-1240.8800000000001</v>
      </c>
      <c r="H127">
        <v>0</v>
      </c>
      <c r="I127">
        <v>0</v>
      </c>
      <c r="J127">
        <v>0</v>
      </c>
      <c r="K127">
        <v>2480656.92</v>
      </c>
      <c r="L127" t="str">
        <f t="shared" si="1"/>
        <v>5-Large C&amp;I</v>
      </c>
    </row>
    <row r="128" spans="1:12" x14ac:dyDescent="0.25">
      <c r="A128">
        <v>2020</v>
      </c>
      <c r="B128">
        <v>1</v>
      </c>
      <c r="C128">
        <v>5</v>
      </c>
      <c r="D128">
        <v>201</v>
      </c>
      <c r="E128" t="s">
        <v>115</v>
      </c>
      <c r="F128">
        <v>2570484.73</v>
      </c>
      <c r="G128">
        <v>-66318.09</v>
      </c>
      <c r="H128">
        <v>0</v>
      </c>
      <c r="I128">
        <v>0</v>
      </c>
      <c r="J128">
        <v>0</v>
      </c>
      <c r="K128">
        <v>2504166.64</v>
      </c>
      <c r="L128" t="str">
        <f t="shared" si="1"/>
        <v>1-Residential</v>
      </c>
    </row>
    <row r="129" spans="1:12" x14ac:dyDescent="0.25">
      <c r="A129">
        <v>2020</v>
      </c>
      <c r="B129">
        <v>1</v>
      </c>
      <c r="C129">
        <v>5</v>
      </c>
      <c r="D129">
        <v>201</v>
      </c>
      <c r="E129" t="s">
        <v>116</v>
      </c>
      <c r="F129">
        <v>450033.41</v>
      </c>
      <c r="G129">
        <v>-11612.6</v>
      </c>
      <c r="H129">
        <v>0</v>
      </c>
      <c r="I129">
        <v>0</v>
      </c>
      <c r="J129">
        <v>0</v>
      </c>
      <c r="K129">
        <v>438420.81</v>
      </c>
      <c r="L129" t="str">
        <f t="shared" si="1"/>
        <v>2-Low Income Residential</v>
      </c>
    </row>
    <row r="130" spans="1:12" x14ac:dyDescent="0.25">
      <c r="A130">
        <v>2020</v>
      </c>
      <c r="B130">
        <v>1</v>
      </c>
      <c r="C130">
        <v>5</v>
      </c>
      <c r="D130">
        <v>201</v>
      </c>
      <c r="E130" t="s">
        <v>125</v>
      </c>
      <c r="F130">
        <v>-5062.3100000000004</v>
      </c>
      <c r="G130">
        <v>34.42</v>
      </c>
      <c r="H130">
        <v>0</v>
      </c>
      <c r="I130">
        <v>0</v>
      </c>
      <c r="J130">
        <v>0</v>
      </c>
      <c r="K130">
        <v>-5027.8900000000003</v>
      </c>
      <c r="L130" t="str">
        <f t="shared" ref="L130:L193" si="2">VLOOKUP(E130,N:O,2,FALSE)</f>
        <v>Street</v>
      </c>
    </row>
    <row r="131" spans="1:12" x14ac:dyDescent="0.25">
      <c r="A131">
        <v>2019</v>
      </c>
      <c r="B131">
        <v>12</v>
      </c>
      <c r="C131">
        <v>4</v>
      </c>
      <c r="D131">
        <v>201</v>
      </c>
      <c r="E131" t="s">
        <v>109</v>
      </c>
      <c r="F131">
        <v>147987.60999999999</v>
      </c>
      <c r="G131">
        <v>-1006.23</v>
      </c>
      <c r="H131">
        <v>0</v>
      </c>
      <c r="I131">
        <v>0</v>
      </c>
      <c r="J131">
        <v>0</v>
      </c>
      <c r="K131">
        <v>146981.38</v>
      </c>
      <c r="L131" t="str">
        <f t="shared" si="2"/>
        <v>3-Small C&amp;I</v>
      </c>
    </row>
    <row r="132" spans="1:12" x14ac:dyDescent="0.25">
      <c r="A132">
        <v>2019</v>
      </c>
      <c r="B132">
        <v>12</v>
      </c>
      <c r="C132">
        <v>4</v>
      </c>
      <c r="D132">
        <v>201</v>
      </c>
      <c r="E132" t="s">
        <v>110</v>
      </c>
      <c r="F132">
        <v>146.26</v>
      </c>
      <c r="G132">
        <v>-0.99</v>
      </c>
      <c r="H132">
        <v>0</v>
      </c>
      <c r="I132">
        <v>0</v>
      </c>
      <c r="J132">
        <v>0</v>
      </c>
      <c r="K132">
        <v>145.27000000000001</v>
      </c>
      <c r="L132" t="str">
        <f t="shared" si="2"/>
        <v>3-Small C&amp;I</v>
      </c>
    </row>
    <row r="133" spans="1:12" x14ac:dyDescent="0.25">
      <c r="A133">
        <v>2019</v>
      </c>
      <c r="B133">
        <v>12</v>
      </c>
      <c r="C133">
        <v>4</v>
      </c>
      <c r="D133">
        <v>201</v>
      </c>
      <c r="E133" t="s">
        <v>111</v>
      </c>
      <c r="F133">
        <v>337.79</v>
      </c>
      <c r="G133">
        <v>-2.2999999999999998</v>
      </c>
      <c r="H133">
        <v>0</v>
      </c>
      <c r="I133">
        <v>0</v>
      </c>
      <c r="J133">
        <v>0</v>
      </c>
      <c r="K133">
        <v>335.49</v>
      </c>
      <c r="L133" t="str">
        <f t="shared" si="2"/>
        <v>3-Small C&amp;I</v>
      </c>
    </row>
    <row r="134" spans="1:12" x14ac:dyDescent="0.25">
      <c r="A134">
        <v>2019</v>
      </c>
      <c r="B134">
        <v>12</v>
      </c>
      <c r="C134">
        <v>4</v>
      </c>
      <c r="D134">
        <v>201</v>
      </c>
      <c r="E134" t="s">
        <v>112</v>
      </c>
      <c r="F134">
        <v>2957.66</v>
      </c>
      <c r="G134">
        <v>-20.12</v>
      </c>
      <c r="H134">
        <v>0</v>
      </c>
      <c r="I134">
        <v>0</v>
      </c>
      <c r="J134">
        <v>0</v>
      </c>
      <c r="K134">
        <v>2937.54</v>
      </c>
      <c r="L134" t="str">
        <f t="shared" si="2"/>
        <v>3-Small C&amp;I</v>
      </c>
    </row>
    <row r="135" spans="1:12" x14ac:dyDescent="0.25">
      <c r="A135">
        <v>2019</v>
      </c>
      <c r="B135">
        <v>12</v>
      </c>
      <c r="C135">
        <v>4</v>
      </c>
      <c r="D135">
        <v>201</v>
      </c>
      <c r="E135" t="s">
        <v>113</v>
      </c>
      <c r="F135">
        <v>97948.72</v>
      </c>
      <c r="G135">
        <v>-49.02</v>
      </c>
      <c r="H135">
        <v>0</v>
      </c>
      <c r="I135">
        <v>0</v>
      </c>
      <c r="J135">
        <v>0</v>
      </c>
      <c r="K135">
        <v>97899.7</v>
      </c>
      <c r="L135" t="str">
        <f t="shared" si="2"/>
        <v>4-Medium C&amp;I</v>
      </c>
    </row>
    <row r="136" spans="1:12" x14ac:dyDescent="0.25">
      <c r="A136">
        <v>2019</v>
      </c>
      <c r="B136">
        <v>12</v>
      </c>
      <c r="C136">
        <v>4</v>
      </c>
      <c r="D136">
        <v>201</v>
      </c>
      <c r="E136" t="s">
        <v>114</v>
      </c>
      <c r="F136">
        <v>96949.31</v>
      </c>
      <c r="G136">
        <v>-48.47</v>
      </c>
      <c r="H136">
        <v>0</v>
      </c>
      <c r="I136">
        <v>0</v>
      </c>
      <c r="J136">
        <v>0</v>
      </c>
      <c r="K136">
        <v>96900.84</v>
      </c>
      <c r="L136" t="str">
        <f t="shared" si="2"/>
        <v>5-Large C&amp;I</v>
      </c>
    </row>
    <row r="137" spans="1:12" x14ac:dyDescent="0.25">
      <c r="A137">
        <v>2019</v>
      </c>
      <c r="B137">
        <v>12</v>
      </c>
      <c r="C137">
        <v>4</v>
      </c>
      <c r="D137">
        <v>201</v>
      </c>
      <c r="E137" t="s">
        <v>115</v>
      </c>
      <c r="F137">
        <v>741756.17</v>
      </c>
      <c r="G137">
        <v>-19146.63</v>
      </c>
      <c r="H137">
        <v>0</v>
      </c>
      <c r="I137">
        <v>0</v>
      </c>
      <c r="J137">
        <v>0</v>
      </c>
      <c r="K137">
        <v>722609.54</v>
      </c>
      <c r="L137" t="str">
        <f t="shared" si="2"/>
        <v>1-Residential</v>
      </c>
    </row>
    <row r="138" spans="1:12" x14ac:dyDescent="0.25">
      <c r="A138">
        <v>2019</v>
      </c>
      <c r="B138">
        <v>12</v>
      </c>
      <c r="C138">
        <v>4</v>
      </c>
      <c r="D138">
        <v>201</v>
      </c>
      <c r="E138" t="s">
        <v>116</v>
      </c>
      <c r="F138">
        <v>9404.2999999999993</v>
      </c>
      <c r="G138">
        <v>-242.65</v>
      </c>
      <c r="H138">
        <v>0</v>
      </c>
      <c r="I138">
        <v>0</v>
      </c>
      <c r="J138">
        <v>0</v>
      </c>
      <c r="K138">
        <v>9161.65</v>
      </c>
      <c r="L138" t="str">
        <f t="shared" si="2"/>
        <v>2-Low Income Residential</v>
      </c>
    </row>
    <row r="139" spans="1:12" x14ac:dyDescent="0.25">
      <c r="A139">
        <v>2019</v>
      </c>
      <c r="B139">
        <v>12</v>
      </c>
      <c r="C139">
        <v>4</v>
      </c>
      <c r="D139">
        <v>201</v>
      </c>
      <c r="E139" t="s">
        <v>117</v>
      </c>
      <c r="F139">
        <v>1897.47</v>
      </c>
      <c r="G139">
        <v>-12.9</v>
      </c>
      <c r="H139">
        <v>0</v>
      </c>
      <c r="I139">
        <v>0</v>
      </c>
      <c r="J139">
        <v>0</v>
      </c>
      <c r="K139">
        <v>1884.57</v>
      </c>
      <c r="L139" t="str">
        <f t="shared" si="2"/>
        <v>Street</v>
      </c>
    </row>
    <row r="140" spans="1:12" x14ac:dyDescent="0.25">
      <c r="A140">
        <v>2019</v>
      </c>
      <c r="B140">
        <v>12</v>
      </c>
      <c r="C140">
        <v>4</v>
      </c>
      <c r="D140">
        <v>201</v>
      </c>
      <c r="E140" t="s">
        <v>118</v>
      </c>
      <c r="F140">
        <v>811.82</v>
      </c>
      <c r="G140">
        <v>-5.52</v>
      </c>
      <c r="H140">
        <v>0</v>
      </c>
      <c r="I140">
        <v>0</v>
      </c>
      <c r="J140">
        <v>0</v>
      </c>
      <c r="K140">
        <v>806.3</v>
      </c>
      <c r="L140" t="str">
        <f t="shared" si="2"/>
        <v>Street</v>
      </c>
    </row>
    <row r="141" spans="1:12" x14ac:dyDescent="0.25">
      <c r="A141">
        <v>2019</v>
      </c>
      <c r="B141">
        <v>12</v>
      </c>
      <c r="C141">
        <v>4</v>
      </c>
      <c r="D141">
        <v>201</v>
      </c>
      <c r="E141" t="s">
        <v>119</v>
      </c>
      <c r="F141">
        <v>2.44</v>
      </c>
      <c r="G141">
        <v>-0.02</v>
      </c>
      <c r="H141">
        <v>0</v>
      </c>
      <c r="I141">
        <v>0</v>
      </c>
      <c r="J141">
        <v>0</v>
      </c>
      <c r="K141">
        <v>2.42</v>
      </c>
      <c r="L141" t="str">
        <f t="shared" si="2"/>
        <v>Street</v>
      </c>
    </row>
    <row r="142" spans="1:12" x14ac:dyDescent="0.25">
      <c r="A142">
        <v>2019</v>
      </c>
      <c r="B142">
        <v>12</v>
      </c>
      <c r="C142">
        <v>4</v>
      </c>
      <c r="D142">
        <v>201</v>
      </c>
      <c r="E142" t="s">
        <v>115</v>
      </c>
      <c r="F142">
        <v>187.78</v>
      </c>
      <c r="G142">
        <v>-4.8600000000000003</v>
      </c>
      <c r="H142">
        <v>0</v>
      </c>
      <c r="I142">
        <v>0</v>
      </c>
      <c r="J142">
        <v>0</v>
      </c>
      <c r="K142">
        <v>182.92</v>
      </c>
      <c r="L142" t="str">
        <f t="shared" si="2"/>
        <v>1-Residential</v>
      </c>
    </row>
    <row r="143" spans="1:12" x14ac:dyDescent="0.25">
      <c r="A143">
        <v>2019</v>
      </c>
      <c r="B143">
        <v>12</v>
      </c>
      <c r="C143">
        <v>5</v>
      </c>
      <c r="D143">
        <v>201</v>
      </c>
      <c r="E143" t="s">
        <v>109</v>
      </c>
      <c r="F143">
        <v>8341380.2800000003</v>
      </c>
      <c r="G143">
        <v>-56714.55</v>
      </c>
      <c r="H143">
        <v>0</v>
      </c>
      <c r="I143">
        <v>0</v>
      </c>
      <c r="J143">
        <v>0</v>
      </c>
      <c r="K143">
        <v>8284665.7300000004</v>
      </c>
      <c r="L143" t="str">
        <f t="shared" si="2"/>
        <v>3-Small C&amp;I</v>
      </c>
    </row>
    <row r="144" spans="1:12" x14ac:dyDescent="0.25">
      <c r="A144">
        <v>2019</v>
      </c>
      <c r="B144">
        <v>12</v>
      </c>
      <c r="C144">
        <v>5</v>
      </c>
      <c r="D144">
        <v>201</v>
      </c>
      <c r="E144" t="s">
        <v>110</v>
      </c>
      <c r="F144">
        <v>807.87</v>
      </c>
      <c r="G144">
        <v>-5.51</v>
      </c>
      <c r="H144">
        <v>0</v>
      </c>
      <c r="I144">
        <v>0</v>
      </c>
      <c r="J144">
        <v>0</v>
      </c>
      <c r="K144">
        <v>802.36</v>
      </c>
      <c r="L144" t="str">
        <f t="shared" si="2"/>
        <v>3-Small C&amp;I</v>
      </c>
    </row>
    <row r="145" spans="1:12" x14ac:dyDescent="0.25">
      <c r="A145">
        <v>2019</v>
      </c>
      <c r="B145">
        <v>12</v>
      </c>
      <c r="C145">
        <v>5</v>
      </c>
      <c r="D145">
        <v>201</v>
      </c>
      <c r="E145" t="s">
        <v>120</v>
      </c>
      <c r="F145">
        <v>17218.72</v>
      </c>
      <c r="G145">
        <v>-117.2</v>
      </c>
      <c r="H145">
        <v>0</v>
      </c>
      <c r="I145">
        <v>0</v>
      </c>
      <c r="J145">
        <v>0</v>
      </c>
      <c r="K145">
        <v>17101.52</v>
      </c>
      <c r="L145" t="str">
        <f t="shared" si="2"/>
        <v>3-Small C&amp;I</v>
      </c>
    </row>
    <row r="146" spans="1:12" x14ac:dyDescent="0.25">
      <c r="A146">
        <v>2019</v>
      </c>
      <c r="B146">
        <v>12</v>
      </c>
      <c r="C146">
        <v>5</v>
      </c>
      <c r="D146">
        <v>201</v>
      </c>
      <c r="E146" t="s">
        <v>111</v>
      </c>
      <c r="F146">
        <v>158177.20000000001</v>
      </c>
      <c r="G146">
        <v>-1075.5899999999999</v>
      </c>
      <c r="H146">
        <v>0</v>
      </c>
      <c r="I146">
        <v>0</v>
      </c>
      <c r="J146">
        <v>0</v>
      </c>
      <c r="K146">
        <v>157101.60999999999</v>
      </c>
      <c r="L146" t="str">
        <f t="shared" si="2"/>
        <v>3-Small C&amp;I</v>
      </c>
    </row>
    <row r="147" spans="1:12" x14ac:dyDescent="0.25">
      <c r="A147">
        <v>2019</v>
      </c>
      <c r="B147">
        <v>12</v>
      </c>
      <c r="C147">
        <v>5</v>
      </c>
      <c r="D147">
        <v>201</v>
      </c>
      <c r="E147" t="s">
        <v>112</v>
      </c>
      <c r="F147">
        <v>912692.75</v>
      </c>
      <c r="G147">
        <v>-6205.56</v>
      </c>
      <c r="H147">
        <v>0</v>
      </c>
      <c r="I147">
        <v>0</v>
      </c>
      <c r="J147">
        <v>0</v>
      </c>
      <c r="K147">
        <v>906487.19</v>
      </c>
      <c r="L147" t="str">
        <f t="shared" si="2"/>
        <v>3-Small C&amp;I</v>
      </c>
    </row>
    <row r="148" spans="1:12" x14ac:dyDescent="0.25">
      <c r="A148">
        <v>2019</v>
      </c>
      <c r="B148">
        <v>12</v>
      </c>
      <c r="C148">
        <v>5</v>
      </c>
      <c r="D148">
        <v>201</v>
      </c>
      <c r="E148" t="s">
        <v>113</v>
      </c>
      <c r="F148">
        <v>11603968.43</v>
      </c>
      <c r="G148">
        <v>-5799.98</v>
      </c>
      <c r="H148">
        <v>0</v>
      </c>
      <c r="I148">
        <v>0</v>
      </c>
      <c r="J148">
        <v>0</v>
      </c>
      <c r="K148">
        <v>11598168.449999999</v>
      </c>
      <c r="L148" t="str">
        <f t="shared" si="2"/>
        <v>4-Medium C&amp;I</v>
      </c>
    </row>
    <row r="149" spans="1:12" x14ac:dyDescent="0.25">
      <c r="A149">
        <v>2019</v>
      </c>
      <c r="B149">
        <v>12</v>
      </c>
      <c r="C149">
        <v>5</v>
      </c>
      <c r="D149">
        <v>201</v>
      </c>
      <c r="E149" t="s">
        <v>121</v>
      </c>
      <c r="F149">
        <v>761277.99</v>
      </c>
      <c r="G149">
        <v>-381.28</v>
      </c>
      <c r="H149">
        <v>0</v>
      </c>
      <c r="I149">
        <v>0</v>
      </c>
      <c r="J149">
        <v>0</v>
      </c>
      <c r="K149">
        <v>760896.71</v>
      </c>
      <c r="L149" t="str">
        <f t="shared" si="2"/>
        <v>4-Medium C&amp;I</v>
      </c>
    </row>
    <row r="150" spans="1:12" x14ac:dyDescent="0.25">
      <c r="A150">
        <v>2019</v>
      </c>
      <c r="B150">
        <v>12</v>
      </c>
      <c r="C150">
        <v>5</v>
      </c>
      <c r="D150">
        <v>201</v>
      </c>
      <c r="E150" t="s">
        <v>122</v>
      </c>
      <c r="F150">
        <v>419893.84</v>
      </c>
      <c r="G150">
        <v>-209.98</v>
      </c>
      <c r="H150">
        <v>0</v>
      </c>
      <c r="I150">
        <v>0</v>
      </c>
      <c r="J150">
        <v>0</v>
      </c>
      <c r="K150">
        <v>419683.86</v>
      </c>
      <c r="L150" t="str">
        <f t="shared" si="2"/>
        <v>4-Medium C&amp;I</v>
      </c>
    </row>
    <row r="151" spans="1:12" x14ac:dyDescent="0.25">
      <c r="A151">
        <v>2019</v>
      </c>
      <c r="B151">
        <v>12</v>
      </c>
      <c r="C151">
        <v>5</v>
      </c>
      <c r="D151">
        <v>201</v>
      </c>
      <c r="E151" t="s">
        <v>114</v>
      </c>
      <c r="F151">
        <v>22790909.690000001</v>
      </c>
      <c r="G151">
        <v>-11329.98</v>
      </c>
      <c r="H151">
        <v>0</v>
      </c>
      <c r="I151">
        <v>0</v>
      </c>
      <c r="J151">
        <v>0</v>
      </c>
      <c r="K151">
        <v>22779579.710000001</v>
      </c>
      <c r="L151" t="str">
        <f t="shared" si="2"/>
        <v>5-Large C&amp;I</v>
      </c>
    </row>
    <row r="152" spans="1:12" x14ac:dyDescent="0.25">
      <c r="A152">
        <v>2019</v>
      </c>
      <c r="B152">
        <v>12</v>
      </c>
      <c r="C152">
        <v>5</v>
      </c>
      <c r="D152">
        <v>201</v>
      </c>
      <c r="E152" t="s">
        <v>115</v>
      </c>
      <c r="F152">
        <v>32603243.34</v>
      </c>
      <c r="G152">
        <v>-841165.08</v>
      </c>
      <c r="H152">
        <v>0</v>
      </c>
      <c r="I152">
        <v>-0.01</v>
      </c>
      <c r="J152">
        <v>0</v>
      </c>
      <c r="K152">
        <v>31762078.25</v>
      </c>
      <c r="L152" t="str">
        <f t="shared" si="2"/>
        <v>1-Residential</v>
      </c>
    </row>
    <row r="153" spans="1:12" x14ac:dyDescent="0.25">
      <c r="A153">
        <v>2019</v>
      </c>
      <c r="B153">
        <v>12</v>
      </c>
      <c r="C153">
        <v>5</v>
      </c>
      <c r="D153">
        <v>201</v>
      </c>
      <c r="E153" t="s">
        <v>116</v>
      </c>
      <c r="F153">
        <v>4796309.1100000003</v>
      </c>
      <c r="G153">
        <v>-123748.53</v>
      </c>
      <c r="H153">
        <v>0</v>
      </c>
      <c r="I153">
        <v>0</v>
      </c>
      <c r="J153">
        <v>0</v>
      </c>
      <c r="K153">
        <v>4672560.58</v>
      </c>
      <c r="L153" t="str">
        <f t="shared" si="2"/>
        <v>2-Low Income Residential</v>
      </c>
    </row>
    <row r="154" spans="1:12" x14ac:dyDescent="0.25">
      <c r="A154">
        <v>2019</v>
      </c>
      <c r="B154">
        <v>12</v>
      </c>
      <c r="C154">
        <v>5</v>
      </c>
      <c r="D154">
        <v>201</v>
      </c>
      <c r="E154" t="s">
        <v>127</v>
      </c>
      <c r="F154">
        <v>6343.26</v>
      </c>
      <c r="G154">
        <v>-163.66</v>
      </c>
      <c r="H154">
        <v>0</v>
      </c>
      <c r="I154">
        <v>0</v>
      </c>
      <c r="J154">
        <v>0</v>
      </c>
      <c r="K154">
        <v>6179.6</v>
      </c>
      <c r="L154" t="str">
        <f t="shared" si="2"/>
        <v>1-Residential</v>
      </c>
    </row>
    <row r="155" spans="1:12" x14ac:dyDescent="0.25">
      <c r="A155">
        <v>2019</v>
      </c>
      <c r="B155">
        <v>12</v>
      </c>
      <c r="C155">
        <v>5</v>
      </c>
      <c r="D155">
        <v>201</v>
      </c>
      <c r="E155" t="s">
        <v>117</v>
      </c>
      <c r="F155">
        <v>227771.51</v>
      </c>
      <c r="G155">
        <v>-1563.02</v>
      </c>
      <c r="H155">
        <v>0</v>
      </c>
      <c r="I155">
        <v>0</v>
      </c>
      <c r="J155">
        <v>0</v>
      </c>
      <c r="K155">
        <v>226208.49</v>
      </c>
      <c r="L155" t="str">
        <f t="shared" si="2"/>
        <v>Street</v>
      </c>
    </row>
    <row r="156" spans="1:12" x14ac:dyDescent="0.25">
      <c r="A156">
        <v>2019</v>
      </c>
      <c r="B156">
        <v>12</v>
      </c>
      <c r="C156">
        <v>5</v>
      </c>
      <c r="D156">
        <v>201</v>
      </c>
      <c r="E156" t="s">
        <v>123</v>
      </c>
      <c r="F156">
        <v>6272.93</v>
      </c>
      <c r="G156">
        <v>-42.65</v>
      </c>
      <c r="H156">
        <v>0</v>
      </c>
      <c r="I156">
        <v>0</v>
      </c>
      <c r="J156">
        <v>0</v>
      </c>
      <c r="K156">
        <v>6230.28</v>
      </c>
      <c r="L156" t="str">
        <f t="shared" si="2"/>
        <v>Street</v>
      </c>
    </row>
    <row r="157" spans="1:12" x14ac:dyDescent="0.25">
      <c r="A157">
        <v>2019</v>
      </c>
      <c r="B157">
        <v>12</v>
      </c>
      <c r="C157">
        <v>5</v>
      </c>
      <c r="D157">
        <v>201</v>
      </c>
      <c r="E157" t="s">
        <v>124</v>
      </c>
      <c r="F157">
        <v>547.58000000000004</v>
      </c>
      <c r="G157">
        <v>-3.71</v>
      </c>
      <c r="H157">
        <v>0</v>
      </c>
      <c r="I157">
        <v>0</v>
      </c>
      <c r="J157">
        <v>0</v>
      </c>
      <c r="K157">
        <v>543.87</v>
      </c>
      <c r="L157" t="str">
        <f t="shared" si="2"/>
        <v>Street</v>
      </c>
    </row>
    <row r="158" spans="1:12" x14ac:dyDescent="0.25">
      <c r="A158">
        <v>2019</v>
      </c>
      <c r="B158">
        <v>12</v>
      </c>
      <c r="C158">
        <v>5</v>
      </c>
      <c r="D158">
        <v>201</v>
      </c>
      <c r="E158" t="s">
        <v>118</v>
      </c>
      <c r="F158">
        <v>2130.5</v>
      </c>
      <c r="G158">
        <v>-14.5</v>
      </c>
      <c r="H158">
        <v>0</v>
      </c>
      <c r="I158">
        <v>0</v>
      </c>
      <c r="J158">
        <v>0</v>
      </c>
      <c r="K158">
        <v>2116</v>
      </c>
      <c r="L158" t="str">
        <f t="shared" si="2"/>
        <v>Street</v>
      </c>
    </row>
    <row r="159" spans="1:12" x14ac:dyDescent="0.25">
      <c r="A159">
        <v>2019</v>
      </c>
      <c r="B159">
        <v>12</v>
      </c>
      <c r="C159">
        <v>5</v>
      </c>
      <c r="D159">
        <v>201</v>
      </c>
      <c r="E159" t="s">
        <v>119</v>
      </c>
      <c r="F159">
        <v>176254.28</v>
      </c>
      <c r="G159">
        <v>-1199.1600000000001</v>
      </c>
      <c r="H159">
        <v>0</v>
      </c>
      <c r="I159">
        <v>0</v>
      </c>
      <c r="J159">
        <v>0</v>
      </c>
      <c r="K159">
        <v>175055.12</v>
      </c>
      <c r="L159" t="str">
        <f t="shared" si="2"/>
        <v>Street</v>
      </c>
    </row>
    <row r="160" spans="1:12" x14ac:dyDescent="0.25">
      <c r="A160">
        <v>2019</v>
      </c>
      <c r="B160">
        <v>12</v>
      </c>
      <c r="C160">
        <v>5</v>
      </c>
      <c r="D160">
        <v>201</v>
      </c>
      <c r="E160" t="s">
        <v>125</v>
      </c>
      <c r="F160">
        <v>428044.03</v>
      </c>
      <c r="G160">
        <v>-2979.52</v>
      </c>
      <c r="H160">
        <v>0</v>
      </c>
      <c r="I160">
        <v>0</v>
      </c>
      <c r="J160">
        <v>0</v>
      </c>
      <c r="K160">
        <v>425064.51</v>
      </c>
      <c r="L160" t="str">
        <f t="shared" si="2"/>
        <v>Street</v>
      </c>
    </row>
    <row r="161" spans="1:12" x14ac:dyDescent="0.25">
      <c r="A161">
        <v>2019</v>
      </c>
      <c r="B161">
        <v>12</v>
      </c>
      <c r="C161">
        <v>5</v>
      </c>
      <c r="D161">
        <v>201</v>
      </c>
      <c r="E161" t="s">
        <v>126</v>
      </c>
      <c r="F161">
        <v>38.630000000000003</v>
      </c>
      <c r="G161">
        <v>-0.27</v>
      </c>
      <c r="H161">
        <v>0</v>
      </c>
      <c r="I161">
        <v>0</v>
      </c>
      <c r="J161">
        <v>0</v>
      </c>
      <c r="K161">
        <v>38.36</v>
      </c>
      <c r="L161" t="str">
        <f t="shared" si="2"/>
        <v>Street</v>
      </c>
    </row>
    <row r="162" spans="1:12" x14ac:dyDescent="0.25">
      <c r="A162">
        <v>2019</v>
      </c>
      <c r="B162">
        <v>12</v>
      </c>
      <c r="C162">
        <v>5</v>
      </c>
      <c r="D162">
        <v>201</v>
      </c>
      <c r="E162" t="s">
        <v>109</v>
      </c>
      <c r="F162">
        <v>363267.58</v>
      </c>
      <c r="G162">
        <v>-2470.15</v>
      </c>
      <c r="H162">
        <v>0</v>
      </c>
      <c r="I162">
        <v>0</v>
      </c>
      <c r="J162">
        <v>0</v>
      </c>
      <c r="K162">
        <v>360797.43</v>
      </c>
      <c r="L162" t="str">
        <f t="shared" si="2"/>
        <v>3-Small C&amp;I</v>
      </c>
    </row>
    <row r="163" spans="1:12" x14ac:dyDescent="0.25">
      <c r="A163">
        <v>2019</v>
      </c>
      <c r="B163">
        <v>12</v>
      </c>
      <c r="C163">
        <v>5</v>
      </c>
      <c r="D163">
        <v>201</v>
      </c>
      <c r="E163" t="s">
        <v>120</v>
      </c>
      <c r="F163">
        <v>5074.25</v>
      </c>
      <c r="G163">
        <v>-34.39</v>
      </c>
      <c r="H163">
        <v>0</v>
      </c>
      <c r="I163">
        <v>0</v>
      </c>
      <c r="J163">
        <v>0</v>
      </c>
      <c r="K163">
        <v>5039.8599999999997</v>
      </c>
      <c r="L163" t="str">
        <f t="shared" si="2"/>
        <v>3-Small C&amp;I</v>
      </c>
    </row>
    <row r="164" spans="1:12" x14ac:dyDescent="0.25">
      <c r="A164">
        <v>2019</v>
      </c>
      <c r="B164">
        <v>12</v>
      </c>
      <c r="C164">
        <v>5</v>
      </c>
      <c r="D164">
        <v>201</v>
      </c>
      <c r="E164" t="s">
        <v>111</v>
      </c>
      <c r="F164">
        <v>7894.8</v>
      </c>
      <c r="G164">
        <v>-53.69</v>
      </c>
      <c r="H164">
        <v>0</v>
      </c>
      <c r="I164">
        <v>0</v>
      </c>
      <c r="J164">
        <v>0</v>
      </c>
      <c r="K164">
        <v>7841.11</v>
      </c>
      <c r="L164" t="str">
        <f t="shared" si="2"/>
        <v>3-Small C&amp;I</v>
      </c>
    </row>
    <row r="165" spans="1:12" x14ac:dyDescent="0.25">
      <c r="A165">
        <v>2019</v>
      </c>
      <c r="B165">
        <v>12</v>
      </c>
      <c r="C165">
        <v>5</v>
      </c>
      <c r="D165">
        <v>201</v>
      </c>
      <c r="E165" t="s">
        <v>112</v>
      </c>
      <c r="F165">
        <v>17728.37</v>
      </c>
      <c r="G165">
        <v>-120.62</v>
      </c>
      <c r="H165">
        <v>0</v>
      </c>
      <c r="I165">
        <v>0</v>
      </c>
      <c r="J165">
        <v>0</v>
      </c>
      <c r="K165">
        <v>17607.75</v>
      </c>
      <c r="L165" t="str">
        <f t="shared" si="2"/>
        <v>3-Small C&amp;I</v>
      </c>
    </row>
    <row r="166" spans="1:12" x14ac:dyDescent="0.25">
      <c r="A166">
        <v>2019</v>
      </c>
      <c r="B166">
        <v>12</v>
      </c>
      <c r="C166">
        <v>5</v>
      </c>
      <c r="D166">
        <v>201</v>
      </c>
      <c r="E166" t="s">
        <v>113</v>
      </c>
      <c r="F166">
        <v>433464.93</v>
      </c>
      <c r="G166">
        <v>-216.58</v>
      </c>
      <c r="H166">
        <v>0</v>
      </c>
      <c r="I166">
        <v>0</v>
      </c>
      <c r="J166">
        <v>0</v>
      </c>
      <c r="K166">
        <v>433248.35</v>
      </c>
      <c r="L166" t="str">
        <f t="shared" si="2"/>
        <v>4-Medium C&amp;I</v>
      </c>
    </row>
    <row r="167" spans="1:12" x14ac:dyDescent="0.25">
      <c r="A167">
        <v>2019</v>
      </c>
      <c r="B167">
        <v>12</v>
      </c>
      <c r="C167">
        <v>5</v>
      </c>
      <c r="D167">
        <v>201</v>
      </c>
      <c r="E167" t="s">
        <v>121</v>
      </c>
      <c r="F167">
        <v>13893.94</v>
      </c>
      <c r="G167">
        <v>-6.95</v>
      </c>
      <c r="H167">
        <v>0</v>
      </c>
      <c r="I167">
        <v>0</v>
      </c>
      <c r="J167">
        <v>0</v>
      </c>
      <c r="K167">
        <v>13886.99</v>
      </c>
      <c r="L167" t="str">
        <f t="shared" si="2"/>
        <v>4-Medium C&amp;I</v>
      </c>
    </row>
    <row r="168" spans="1:12" x14ac:dyDescent="0.25">
      <c r="A168">
        <v>2019</v>
      </c>
      <c r="B168">
        <v>12</v>
      </c>
      <c r="C168">
        <v>5</v>
      </c>
      <c r="D168">
        <v>201</v>
      </c>
      <c r="E168" t="s">
        <v>122</v>
      </c>
      <c r="F168">
        <v>14933.55</v>
      </c>
      <c r="G168">
        <v>-7.47</v>
      </c>
      <c r="H168">
        <v>0</v>
      </c>
      <c r="I168">
        <v>0</v>
      </c>
      <c r="J168">
        <v>0</v>
      </c>
      <c r="K168">
        <v>14926.08</v>
      </c>
      <c r="L168" t="str">
        <f t="shared" si="2"/>
        <v>4-Medium C&amp;I</v>
      </c>
    </row>
    <row r="169" spans="1:12" x14ac:dyDescent="0.25">
      <c r="A169">
        <v>2019</v>
      </c>
      <c r="B169">
        <v>12</v>
      </c>
      <c r="C169">
        <v>5</v>
      </c>
      <c r="D169">
        <v>201</v>
      </c>
      <c r="E169" t="s">
        <v>114</v>
      </c>
      <c r="F169">
        <v>1680510.46</v>
      </c>
      <c r="G169">
        <v>-840.24</v>
      </c>
      <c r="H169">
        <v>0</v>
      </c>
      <c r="I169">
        <v>0</v>
      </c>
      <c r="J169">
        <v>0</v>
      </c>
      <c r="K169">
        <v>1679670.22</v>
      </c>
      <c r="L169" t="str">
        <f t="shared" si="2"/>
        <v>5-Large C&amp;I</v>
      </c>
    </row>
    <row r="170" spans="1:12" x14ac:dyDescent="0.25">
      <c r="A170">
        <v>2019</v>
      </c>
      <c r="B170">
        <v>12</v>
      </c>
      <c r="C170">
        <v>5</v>
      </c>
      <c r="D170">
        <v>201</v>
      </c>
      <c r="E170" t="s">
        <v>115</v>
      </c>
      <c r="F170">
        <v>1196267.3</v>
      </c>
      <c r="G170">
        <v>-30863.89</v>
      </c>
      <c r="H170">
        <v>0</v>
      </c>
      <c r="I170">
        <v>0</v>
      </c>
      <c r="J170">
        <v>0</v>
      </c>
      <c r="K170">
        <v>1165403.4099999999</v>
      </c>
      <c r="L170" t="str">
        <f t="shared" si="2"/>
        <v>1-Residential</v>
      </c>
    </row>
    <row r="171" spans="1:12" x14ac:dyDescent="0.25">
      <c r="A171">
        <v>2019</v>
      </c>
      <c r="B171">
        <v>12</v>
      </c>
      <c r="C171">
        <v>5</v>
      </c>
      <c r="D171">
        <v>201</v>
      </c>
      <c r="E171" t="s">
        <v>116</v>
      </c>
      <c r="F171">
        <v>126019.88</v>
      </c>
      <c r="G171">
        <v>-3251</v>
      </c>
      <c r="H171">
        <v>0</v>
      </c>
      <c r="I171">
        <v>0</v>
      </c>
      <c r="J171">
        <v>0</v>
      </c>
      <c r="K171">
        <v>122768.88</v>
      </c>
      <c r="L171" t="str">
        <f t="shared" si="2"/>
        <v>2-Low Income Residential</v>
      </c>
    </row>
    <row r="172" spans="1:12" x14ac:dyDescent="0.25">
      <c r="A172">
        <v>2019</v>
      </c>
      <c r="B172">
        <v>11</v>
      </c>
      <c r="C172">
        <v>4</v>
      </c>
      <c r="D172">
        <v>201</v>
      </c>
      <c r="E172" t="s">
        <v>109</v>
      </c>
      <c r="F172">
        <v>63432.75</v>
      </c>
      <c r="G172">
        <v>-431.39</v>
      </c>
      <c r="H172">
        <v>0</v>
      </c>
      <c r="I172">
        <v>0</v>
      </c>
      <c r="J172">
        <v>0</v>
      </c>
      <c r="K172">
        <v>63001.36</v>
      </c>
      <c r="L172" t="str">
        <f t="shared" si="2"/>
        <v>3-Small C&amp;I</v>
      </c>
    </row>
    <row r="173" spans="1:12" x14ac:dyDescent="0.25">
      <c r="A173">
        <v>2019</v>
      </c>
      <c r="B173">
        <v>11</v>
      </c>
      <c r="C173">
        <v>4</v>
      </c>
      <c r="D173">
        <v>201</v>
      </c>
      <c r="E173" t="s">
        <v>111</v>
      </c>
      <c r="F173">
        <v>202.73</v>
      </c>
      <c r="G173">
        <v>-1.37</v>
      </c>
      <c r="H173">
        <v>0</v>
      </c>
      <c r="I173">
        <v>0</v>
      </c>
      <c r="J173">
        <v>0</v>
      </c>
      <c r="K173">
        <v>201.36</v>
      </c>
      <c r="L173" t="str">
        <f t="shared" si="2"/>
        <v>3-Small C&amp;I</v>
      </c>
    </row>
    <row r="174" spans="1:12" x14ac:dyDescent="0.25">
      <c r="A174">
        <v>2019</v>
      </c>
      <c r="B174">
        <v>11</v>
      </c>
      <c r="C174">
        <v>4</v>
      </c>
      <c r="D174">
        <v>201</v>
      </c>
      <c r="E174" t="s">
        <v>112</v>
      </c>
      <c r="F174">
        <v>995.18</v>
      </c>
      <c r="G174">
        <v>-6.76</v>
      </c>
      <c r="H174">
        <v>0</v>
      </c>
      <c r="I174">
        <v>0</v>
      </c>
      <c r="J174">
        <v>0</v>
      </c>
      <c r="K174">
        <v>988.42</v>
      </c>
      <c r="L174" t="str">
        <f t="shared" si="2"/>
        <v>3-Small C&amp;I</v>
      </c>
    </row>
    <row r="175" spans="1:12" x14ac:dyDescent="0.25">
      <c r="A175">
        <v>2019</v>
      </c>
      <c r="B175">
        <v>11</v>
      </c>
      <c r="C175">
        <v>4</v>
      </c>
      <c r="D175">
        <v>201</v>
      </c>
      <c r="E175" t="s">
        <v>113</v>
      </c>
      <c r="F175">
        <v>43973.919999999998</v>
      </c>
      <c r="G175">
        <v>-21.94</v>
      </c>
      <c r="H175">
        <v>0</v>
      </c>
      <c r="I175">
        <v>0</v>
      </c>
      <c r="J175">
        <v>0</v>
      </c>
      <c r="K175">
        <v>43951.98</v>
      </c>
      <c r="L175" t="str">
        <f t="shared" si="2"/>
        <v>4-Medium C&amp;I</v>
      </c>
    </row>
    <row r="176" spans="1:12" x14ac:dyDescent="0.25">
      <c r="A176">
        <v>2019</v>
      </c>
      <c r="B176">
        <v>11</v>
      </c>
      <c r="C176">
        <v>4</v>
      </c>
      <c r="D176">
        <v>201</v>
      </c>
      <c r="E176" t="s">
        <v>114</v>
      </c>
      <c r="F176">
        <v>86698.73</v>
      </c>
      <c r="G176">
        <v>-43.35</v>
      </c>
      <c r="H176">
        <v>0</v>
      </c>
      <c r="I176">
        <v>0</v>
      </c>
      <c r="J176">
        <v>0</v>
      </c>
      <c r="K176">
        <v>86655.38</v>
      </c>
      <c r="L176" t="str">
        <f t="shared" si="2"/>
        <v>5-Large C&amp;I</v>
      </c>
    </row>
    <row r="177" spans="1:12" x14ac:dyDescent="0.25">
      <c r="A177">
        <v>2019</v>
      </c>
      <c r="B177">
        <v>11</v>
      </c>
      <c r="C177">
        <v>4</v>
      </c>
      <c r="D177">
        <v>201</v>
      </c>
      <c r="E177" t="s">
        <v>115</v>
      </c>
      <c r="F177">
        <v>432509.61</v>
      </c>
      <c r="G177">
        <v>-11158.31</v>
      </c>
      <c r="H177">
        <v>0</v>
      </c>
      <c r="I177">
        <v>0</v>
      </c>
      <c r="J177">
        <v>0</v>
      </c>
      <c r="K177">
        <v>421351.3</v>
      </c>
      <c r="L177" t="str">
        <f t="shared" si="2"/>
        <v>1-Residential</v>
      </c>
    </row>
    <row r="178" spans="1:12" x14ac:dyDescent="0.25">
      <c r="A178">
        <v>2019</v>
      </c>
      <c r="B178">
        <v>11</v>
      </c>
      <c r="C178">
        <v>4</v>
      </c>
      <c r="D178">
        <v>201</v>
      </c>
      <c r="E178" t="s">
        <v>116</v>
      </c>
      <c r="F178">
        <v>6538.42</v>
      </c>
      <c r="G178">
        <v>-168.72</v>
      </c>
      <c r="H178">
        <v>0</v>
      </c>
      <c r="I178">
        <v>0</v>
      </c>
      <c r="J178">
        <v>0</v>
      </c>
      <c r="K178">
        <v>6369.7</v>
      </c>
      <c r="L178" t="str">
        <f t="shared" si="2"/>
        <v>2-Low Income Residential</v>
      </c>
    </row>
    <row r="179" spans="1:12" x14ac:dyDescent="0.25">
      <c r="A179">
        <v>2019</v>
      </c>
      <c r="B179">
        <v>11</v>
      </c>
      <c r="C179">
        <v>4</v>
      </c>
      <c r="D179">
        <v>201</v>
      </c>
      <c r="E179" t="s">
        <v>117</v>
      </c>
      <c r="F179">
        <v>1634.76</v>
      </c>
      <c r="G179">
        <v>-11.12</v>
      </c>
      <c r="H179">
        <v>0</v>
      </c>
      <c r="I179">
        <v>0</v>
      </c>
      <c r="J179">
        <v>0</v>
      </c>
      <c r="K179">
        <v>1623.64</v>
      </c>
      <c r="L179" t="str">
        <f t="shared" si="2"/>
        <v>Street</v>
      </c>
    </row>
    <row r="180" spans="1:12" x14ac:dyDescent="0.25">
      <c r="A180">
        <v>2019</v>
      </c>
      <c r="B180">
        <v>11</v>
      </c>
      <c r="C180">
        <v>4</v>
      </c>
      <c r="D180">
        <v>201</v>
      </c>
      <c r="E180" t="s">
        <v>118</v>
      </c>
      <c r="F180">
        <v>699.43</v>
      </c>
      <c r="G180">
        <v>-4.76</v>
      </c>
      <c r="H180">
        <v>0</v>
      </c>
      <c r="I180">
        <v>0</v>
      </c>
      <c r="J180">
        <v>0</v>
      </c>
      <c r="K180">
        <v>694.67</v>
      </c>
      <c r="L180" t="str">
        <f t="shared" si="2"/>
        <v>Street</v>
      </c>
    </row>
    <row r="181" spans="1:12" x14ac:dyDescent="0.25">
      <c r="A181">
        <v>2019</v>
      </c>
      <c r="B181">
        <v>11</v>
      </c>
      <c r="C181">
        <v>4</v>
      </c>
      <c r="D181">
        <v>201</v>
      </c>
      <c r="E181" t="s">
        <v>119</v>
      </c>
      <c r="F181">
        <v>2.08</v>
      </c>
      <c r="G181">
        <v>-0.01</v>
      </c>
      <c r="H181">
        <v>0</v>
      </c>
      <c r="I181">
        <v>0</v>
      </c>
      <c r="J181">
        <v>0</v>
      </c>
      <c r="K181">
        <v>2.0699999999999998</v>
      </c>
      <c r="L181" t="str">
        <f t="shared" si="2"/>
        <v>Street</v>
      </c>
    </row>
    <row r="182" spans="1:12" x14ac:dyDescent="0.25">
      <c r="A182">
        <v>2019</v>
      </c>
      <c r="B182">
        <v>11</v>
      </c>
      <c r="C182">
        <v>4</v>
      </c>
      <c r="D182">
        <v>201</v>
      </c>
      <c r="E182" t="s">
        <v>115</v>
      </c>
      <c r="F182">
        <v>-42.71</v>
      </c>
      <c r="G182">
        <v>1.0900000000000001</v>
      </c>
      <c r="H182">
        <v>0</v>
      </c>
      <c r="I182">
        <v>0</v>
      </c>
      <c r="J182">
        <v>0</v>
      </c>
      <c r="K182">
        <v>-41.62</v>
      </c>
      <c r="L182" t="str">
        <f t="shared" si="2"/>
        <v>1-Residential</v>
      </c>
    </row>
    <row r="183" spans="1:12" x14ac:dyDescent="0.25">
      <c r="A183">
        <v>2019</v>
      </c>
      <c r="B183">
        <v>11</v>
      </c>
      <c r="C183">
        <v>5</v>
      </c>
      <c r="D183">
        <v>201</v>
      </c>
      <c r="E183" t="s">
        <v>109</v>
      </c>
      <c r="F183">
        <v>6455527.9699999997</v>
      </c>
      <c r="G183">
        <v>-43894.04</v>
      </c>
      <c r="H183">
        <v>0</v>
      </c>
      <c r="I183">
        <v>0</v>
      </c>
      <c r="J183">
        <v>0</v>
      </c>
      <c r="K183">
        <v>6411633.9299999997</v>
      </c>
      <c r="L183" t="str">
        <f t="shared" si="2"/>
        <v>3-Small C&amp;I</v>
      </c>
    </row>
    <row r="184" spans="1:12" x14ac:dyDescent="0.25">
      <c r="A184">
        <v>2019</v>
      </c>
      <c r="B184">
        <v>11</v>
      </c>
      <c r="C184">
        <v>5</v>
      </c>
      <c r="D184">
        <v>201</v>
      </c>
      <c r="E184" t="s">
        <v>110</v>
      </c>
      <c r="F184">
        <v>229.03</v>
      </c>
      <c r="G184">
        <v>-1.55</v>
      </c>
      <c r="H184">
        <v>0</v>
      </c>
      <c r="I184">
        <v>0</v>
      </c>
      <c r="J184">
        <v>0</v>
      </c>
      <c r="K184">
        <v>227.48</v>
      </c>
      <c r="L184" t="str">
        <f t="shared" si="2"/>
        <v>3-Small C&amp;I</v>
      </c>
    </row>
    <row r="185" spans="1:12" x14ac:dyDescent="0.25">
      <c r="A185">
        <v>2019</v>
      </c>
      <c r="B185">
        <v>11</v>
      </c>
      <c r="C185">
        <v>5</v>
      </c>
      <c r="D185">
        <v>201</v>
      </c>
      <c r="E185" t="s">
        <v>120</v>
      </c>
      <c r="F185">
        <v>16631.77</v>
      </c>
      <c r="G185">
        <v>-113.25</v>
      </c>
      <c r="H185">
        <v>0</v>
      </c>
      <c r="I185">
        <v>0</v>
      </c>
      <c r="J185">
        <v>0</v>
      </c>
      <c r="K185">
        <v>16518.52</v>
      </c>
      <c r="L185" t="str">
        <f t="shared" si="2"/>
        <v>3-Small C&amp;I</v>
      </c>
    </row>
    <row r="186" spans="1:12" x14ac:dyDescent="0.25">
      <c r="A186">
        <v>2019</v>
      </c>
      <c r="B186">
        <v>11</v>
      </c>
      <c r="C186">
        <v>5</v>
      </c>
      <c r="D186">
        <v>201</v>
      </c>
      <c r="E186" t="s">
        <v>111</v>
      </c>
      <c r="F186">
        <v>105891.31</v>
      </c>
      <c r="G186">
        <v>-720.04</v>
      </c>
      <c r="H186">
        <v>0</v>
      </c>
      <c r="I186">
        <v>0</v>
      </c>
      <c r="J186">
        <v>0</v>
      </c>
      <c r="K186">
        <v>105171.27</v>
      </c>
      <c r="L186" t="str">
        <f t="shared" si="2"/>
        <v>3-Small C&amp;I</v>
      </c>
    </row>
    <row r="187" spans="1:12" x14ac:dyDescent="0.25">
      <c r="A187">
        <v>2019</v>
      </c>
      <c r="B187">
        <v>11</v>
      </c>
      <c r="C187">
        <v>5</v>
      </c>
      <c r="D187">
        <v>201</v>
      </c>
      <c r="E187" t="s">
        <v>112</v>
      </c>
      <c r="F187">
        <v>602315.79</v>
      </c>
      <c r="G187">
        <v>-4094.43</v>
      </c>
      <c r="H187">
        <v>0</v>
      </c>
      <c r="I187">
        <v>0</v>
      </c>
      <c r="J187">
        <v>0</v>
      </c>
      <c r="K187">
        <v>598221.36</v>
      </c>
      <c r="L187" t="str">
        <f t="shared" si="2"/>
        <v>3-Small C&amp;I</v>
      </c>
    </row>
    <row r="188" spans="1:12" x14ac:dyDescent="0.25">
      <c r="A188">
        <v>2019</v>
      </c>
      <c r="B188">
        <v>11</v>
      </c>
      <c r="C188">
        <v>5</v>
      </c>
      <c r="D188">
        <v>201</v>
      </c>
      <c r="E188" t="s">
        <v>113</v>
      </c>
      <c r="F188">
        <v>9407272.2300000004</v>
      </c>
      <c r="G188">
        <v>-4701.21</v>
      </c>
      <c r="H188">
        <v>0</v>
      </c>
      <c r="I188">
        <v>0</v>
      </c>
      <c r="J188">
        <v>0</v>
      </c>
      <c r="K188">
        <v>9402571.0199999996</v>
      </c>
      <c r="L188" t="str">
        <f t="shared" si="2"/>
        <v>4-Medium C&amp;I</v>
      </c>
    </row>
    <row r="189" spans="1:12" x14ac:dyDescent="0.25">
      <c r="A189">
        <v>2019</v>
      </c>
      <c r="B189">
        <v>11</v>
      </c>
      <c r="C189">
        <v>5</v>
      </c>
      <c r="D189">
        <v>201</v>
      </c>
      <c r="E189" t="s">
        <v>121</v>
      </c>
      <c r="F189">
        <v>557078.38</v>
      </c>
      <c r="G189">
        <v>-278.54000000000002</v>
      </c>
      <c r="H189">
        <v>0</v>
      </c>
      <c r="I189">
        <v>0</v>
      </c>
      <c r="J189">
        <v>0</v>
      </c>
      <c r="K189">
        <v>556799.84</v>
      </c>
      <c r="L189" t="str">
        <f t="shared" si="2"/>
        <v>4-Medium C&amp;I</v>
      </c>
    </row>
    <row r="190" spans="1:12" x14ac:dyDescent="0.25">
      <c r="A190">
        <v>2019</v>
      </c>
      <c r="B190">
        <v>11</v>
      </c>
      <c r="C190">
        <v>5</v>
      </c>
      <c r="D190">
        <v>201</v>
      </c>
      <c r="E190" t="s">
        <v>122</v>
      </c>
      <c r="F190">
        <v>283266.67</v>
      </c>
      <c r="G190">
        <v>-141.6</v>
      </c>
      <c r="H190">
        <v>0</v>
      </c>
      <c r="I190">
        <v>0</v>
      </c>
      <c r="J190">
        <v>0</v>
      </c>
      <c r="K190">
        <v>283125.07</v>
      </c>
      <c r="L190" t="str">
        <f t="shared" si="2"/>
        <v>4-Medium C&amp;I</v>
      </c>
    </row>
    <row r="191" spans="1:12" x14ac:dyDescent="0.25">
      <c r="A191">
        <v>2019</v>
      </c>
      <c r="B191">
        <v>11</v>
      </c>
      <c r="C191">
        <v>5</v>
      </c>
      <c r="D191">
        <v>201</v>
      </c>
      <c r="E191" t="s">
        <v>114</v>
      </c>
      <c r="F191">
        <v>16646347.18</v>
      </c>
      <c r="G191">
        <v>-8344.36</v>
      </c>
      <c r="H191">
        <v>0</v>
      </c>
      <c r="I191">
        <v>0</v>
      </c>
      <c r="J191">
        <v>0</v>
      </c>
      <c r="K191">
        <v>16638002.82</v>
      </c>
      <c r="L191" t="str">
        <f t="shared" si="2"/>
        <v>5-Large C&amp;I</v>
      </c>
    </row>
    <row r="192" spans="1:12" x14ac:dyDescent="0.25">
      <c r="A192">
        <v>2019</v>
      </c>
      <c r="B192">
        <v>11</v>
      </c>
      <c r="C192">
        <v>5</v>
      </c>
      <c r="D192">
        <v>201</v>
      </c>
      <c r="E192" t="s">
        <v>115</v>
      </c>
      <c r="F192">
        <v>22643502.98</v>
      </c>
      <c r="G192">
        <v>-584193.72</v>
      </c>
      <c r="H192">
        <v>0</v>
      </c>
      <c r="I192">
        <v>0</v>
      </c>
      <c r="J192">
        <v>0</v>
      </c>
      <c r="K192">
        <v>22059309.260000002</v>
      </c>
      <c r="L192" t="str">
        <f t="shared" si="2"/>
        <v>1-Residential</v>
      </c>
    </row>
    <row r="193" spans="1:12" x14ac:dyDescent="0.25">
      <c r="A193">
        <v>2019</v>
      </c>
      <c r="B193">
        <v>11</v>
      </c>
      <c r="C193">
        <v>5</v>
      </c>
      <c r="D193">
        <v>201</v>
      </c>
      <c r="E193" t="s">
        <v>116</v>
      </c>
      <c r="F193">
        <v>3440427.31</v>
      </c>
      <c r="G193">
        <v>-88756.38</v>
      </c>
      <c r="H193">
        <v>0</v>
      </c>
      <c r="I193">
        <v>0</v>
      </c>
      <c r="J193">
        <v>0</v>
      </c>
      <c r="K193">
        <v>3351670.93</v>
      </c>
      <c r="L193" t="str">
        <f t="shared" si="2"/>
        <v>2-Low Income Residential</v>
      </c>
    </row>
    <row r="194" spans="1:12" x14ac:dyDescent="0.25">
      <c r="A194">
        <v>2019</v>
      </c>
      <c r="B194">
        <v>11</v>
      </c>
      <c r="C194">
        <v>5</v>
      </c>
      <c r="D194">
        <v>201</v>
      </c>
      <c r="E194" t="s">
        <v>127</v>
      </c>
      <c r="F194">
        <v>51643.77</v>
      </c>
      <c r="G194">
        <v>-1332.43</v>
      </c>
      <c r="H194">
        <v>0</v>
      </c>
      <c r="I194">
        <v>0</v>
      </c>
      <c r="J194">
        <v>0</v>
      </c>
      <c r="K194">
        <v>50311.34</v>
      </c>
      <c r="L194" t="str">
        <f t="shared" ref="L194:L257" si="3">VLOOKUP(E194,N:O,2,FALSE)</f>
        <v>1-Residential</v>
      </c>
    </row>
    <row r="195" spans="1:12" x14ac:dyDescent="0.25">
      <c r="A195">
        <v>2019</v>
      </c>
      <c r="B195">
        <v>11</v>
      </c>
      <c r="C195">
        <v>5</v>
      </c>
      <c r="D195">
        <v>201</v>
      </c>
      <c r="E195" t="s">
        <v>117</v>
      </c>
      <c r="F195">
        <v>187327.27</v>
      </c>
      <c r="G195">
        <v>-1282</v>
      </c>
      <c r="H195">
        <v>0</v>
      </c>
      <c r="I195">
        <v>0</v>
      </c>
      <c r="J195">
        <v>0</v>
      </c>
      <c r="K195">
        <v>186045.27</v>
      </c>
      <c r="L195" t="str">
        <f t="shared" si="3"/>
        <v>Street</v>
      </c>
    </row>
    <row r="196" spans="1:12" x14ac:dyDescent="0.25">
      <c r="A196">
        <v>2019</v>
      </c>
      <c r="B196">
        <v>11</v>
      </c>
      <c r="C196">
        <v>5</v>
      </c>
      <c r="D196">
        <v>201</v>
      </c>
      <c r="E196" t="s">
        <v>123</v>
      </c>
      <c r="F196">
        <v>7377.85</v>
      </c>
      <c r="G196">
        <v>-53.12</v>
      </c>
      <c r="H196">
        <v>0</v>
      </c>
      <c r="I196">
        <v>0</v>
      </c>
      <c r="J196">
        <v>0</v>
      </c>
      <c r="K196">
        <v>7324.73</v>
      </c>
      <c r="L196" t="str">
        <f t="shared" si="3"/>
        <v>Street</v>
      </c>
    </row>
    <row r="197" spans="1:12" x14ac:dyDescent="0.25">
      <c r="A197">
        <v>2019</v>
      </c>
      <c r="B197">
        <v>11</v>
      </c>
      <c r="C197">
        <v>5</v>
      </c>
      <c r="D197">
        <v>201</v>
      </c>
      <c r="E197" t="s">
        <v>124</v>
      </c>
      <c r="F197">
        <v>474.43</v>
      </c>
      <c r="G197">
        <v>-3.23</v>
      </c>
      <c r="H197">
        <v>0</v>
      </c>
      <c r="I197">
        <v>0</v>
      </c>
      <c r="J197">
        <v>0</v>
      </c>
      <c r="K197">
        <v>471.2</v>
      </c>
      <c r="L197" t="str">
        <f t="shared" si="3"/>
        <v>Street</v>
      </c>
    </row>
    <row r="198" spans="1:12" x14ac:dyDescent="0.25">
      <c r="A198">
        <v>2019</v>
      </c>
      <c r="B198">
        <v>11</v>
      </c>
      <c r="C198">
        <v>5</v>
      </c>
      <c r="D198">
        <v>201</v>
      </c>
      <c r="E198" t="s">
        <v>118</v>
      </c>
      <c r="F198">
        <v>1899.71</v>
      </c>
      <c r="G198">
        <v>-13.03</v>
      </c>
      <c r="H198">
        <v>0</v>
      </c>
      <c r="I198">
        <v>0</v>
      </c>
      <c r="J198">
        <v>0</v>
      </c>
      <c r="K198">
        <v>1886.68</v>
      </c>
      <c r="L198" t="str">
        <f t="shared" si="3"/>
        <v>Street</v>
      </c>
    </row>
    <row r="199" spans="1:12" x14ac:dyDescent="0.25">
      <c r="A199">
        <v>2019</v>
      </c>
      <c r="B199">
        <v>11</v>
      </c>
      <c r="C199">
        <v>5</v>
      </c>
      <c r="D199">
        <v>201</v>
      </c>
      <c r="E199" t="s">
        <v>119</v>
      </c>
      <c r="F199">
        <v>148414.45000000001</v>
      </c>
      <c r="G199">
        <v>-1007.65</v>
      </c>
      <c r="H199">
        <v>0</v>
      </c>
      <c r="I199">
        <v>0</v>
      </c>
      <c r="J199">
        <v>0</v>
      </c>
      <c r="K199">
        <v>147406.79999999999</v>
      </c>
      <c r="L199" t="str">
        <f t="shared" si="3"/>
        <v>Street</v>
      </c>
    </row>
    <row r="200" spans="1:12" x14ac:dyDescent="0.25">
      <c r="A200">
        <v>2019</v>
      </c>
      <c r="B200">
        <v>11</v>
      </c>
      <c r="C200">
        <v>5</v>
      </c>
      <c r="D200">
        <v>201</v>
      </c>
      <c r="E200" t="s">
        <v>125</v>
      </c>
      <c r="F200">
        <v>355305.77</v>
      </c>
      <c r="G200">
        <v>-2544.89</v>
      </c>
      <c r="H200">
        <v>0</v>
      </c>
      <c r="I200">
        <v>0</v>
      </c>
      <c r="J200">
        <v>0</v>
      </c>
      <c r="K200">
        <v>352760.88</v>
      </c>
      <c r="L200" t="str">
        <f t="shared" si="3"/>
        <v>Street</v>
      </c>
    </row>
    <row r="201" spans="1:12" x14ac:dyDescent="0.25">
      <c r="A201">
        <v>2019</v>
      </c>
      <c r="B201">
        <v>11</v>
      </c>
      <c r="C201">
        <v>5</v>
      </c>
      <c r="D201">
        <v>201</v>
      </c>
      <c r="E201" t="s">
        <v>126</v>
      </c>
      <c r="F201">
        <v>28.79</v>
      </c>
      <c r="G201">
        <v>-0.19</v>
      </c>
      <c r="H201">
        <v>0</v>
      </c>
      <c r="I201">
        <v>0</v>
      </c>
      <c r="J201">
        <v>0</v>
      </c>
      <c r="K201">
        <v>28.6</v>
      </c>
      <c r="L201" t="str">
        <f t="shared" si="3"/>
        <v>Street</v>
      </c>
    </row>
    <row r="202" spans="1:12" x14ac:dyDescent="0.25">
      <c r="A202">
        <v>2019</v>
      </c>
      <c r="B202">
        <v>11</v>
      </c>
      <c r="C202">
        <v>5</v>
      </c>
      <c r="D202">
        <v>201</v>
      </c>
      <c r="E202" t="s">
        <v>109</v>
      </c>
      <c r="F202">
        <v>368235.52000000002</v>
      </c>
      <c r="G202">
        <v>-2505</v>
      </c>
      <c r="H202">
        <v>0</v>
      </c>
      <c r="I202">
        <v>0</v>
      </c>
      <c r="J202">
        <v>0</v>
      </c>
      <c r="K202">
        <v>365730.52</v>
      </c>
      <c r="L202" t="str">
        <f t="shared" si="3"/>
        <v>3-Small C&amp;I</v>
      </c>
    </row>
    <row r="203" spans="1:12" x14ac:dyDescent="0.25">
      <c r="A203">
        <v>2019</v>
      </c>
      <c r="B203">
        <v>11</v>
      </c>
      <c r="C203">
        <v>5</v>
      </c>
      <c r="D203">
        <v>201</v>
      </c>
      <c r="E203" t="s">
        <v>120</v>
      </c>
      <c r="F203">
        <v>5113.34</v>
      </c>
      <c r="G203">
        <v>-34.67</v>
      </c>
      <c r="H203">
        <v>0</v>
      </c>
      <c r="I203">
        <v>0</v>
      </c>
      <c r="J203">
        <v>0</v>
      </c>
      <c r="K203">
        <v>5078.67</v>
      </c>
      <c r="L203" t="str">
        <f t="shared" si="3"/>
        <v>3-Small C&amp;I</v>
      </c>
    </row>
    <row r="204" spans="1:12" x14ac:dyDescent="0.25">
      <c r="A204">
        <v>2019</v>
      </c>
      <c r="B204">
        <v>11</v>
      </c>
      <c r="C204">
        <v>5</v>
      </c>
      <c r="D204">
        <v>201</v>
      </c>
      <c r="E204" t="s">
        <v>111</v>
      </c>
      <c r="F204">
        <v>1463.71</v>
      </c>
      <c r="G204">
        <v>-9.9499999999999993</v>
      </c>
      <c r="H204">
        <v>0</v>
      </c>
      <c r="I204">
        <v>0</v>
      </c>
      <c r="J204">
        <v>0</v>
      </c>
      <c r="K204">
        <v>1453.76</v>
      </c>
      <c r="L204" t="str">
        <f t="shared" si="3"/>
        <v>3-Small C&amp;I</v>
      </c>
    </row>
    <row r="205" spans="1:12" x14ac:dyDescent="0.25">
      <c r="A205">
        <v>2019</v>
      </c>
      <c r="B205">
        <v>11</v>
      </c>
      <c r="C205">
        <v>5</v>
      </c>
      <c r="D205">
        <v>201</v>
      </c>
      <c r="E205" t="s">
        <v>112</v>
      </c>
      <c r="F205">
        <v>36813.599999999999</v>
      </c>
      <c r="G205">
        <v>-250.27</v>
      </c>
      <c r="H205">
        <v>0</v>
      </c>
      <c r="I205">
        <v>0</v>
      </c>
      <c r="J205">
        <v>0</v>
      </c>
      <c r="K205">
        <v>36563.33</v>
      </c>
      <c r="L205" t="str">
        <f t="shared" si="3"/>
        <v>3-Small C&amp;I</v>
      </c>
    </row>
    <row r="206" spans="1:12" x14ac:dyDescent="0.25">
      <c r="A206">
        <v>2019</v>
      </c>
      <c r="B206">
        <v>11</v>
      </c>
      <c r="C206">
        <v>5</v>
      </c>
      <c r="D206">
        <v>201</v>
      </c>
      <c r="E206" t="s">
        <v>113</v>
      </c>
      <c r="F206">
        <v>495187.37</v>
      </c>
      <c r="G206">
        <v>-247.33</v>
      </c>
      <c r="H206">
        <v>0</v>
      </c>
      <c r="I206">
        <v>0</v>
      </c>
      <c r="J206">
        <v>0</v>
      </c>
      <c r="K206">
        <v>494940.04</v>
      </c>
      <c r="L206" t="str">
        <f t="shared" si="3"/>
        <v>4-Medium C&amp;I</v>
      </c>
    </row>
    <row r="207" spans="1:12" x14ac:dyDescent="0.25">
      <c r="A207">
        <v>2019</v>
      </c>
      <c r="B207">
        <v>11</v>
      </c>
      <c r="C207">
        <v>5</v>
      </c>
      <c r="D207">
        <v>201</v>
      </c>
      <c r="E207" t="s">
        <v>121</v>
      </c>
      <c r="F207">
        <v>42321.07</v>
      </c>
      <c r="G207">
        <v>-21.16</v>
      </c>
      <c r="H207">
        <v>0</v>
      </c>
      <c r="I207">
        <v>0</v>
      </c>
      <c r="J207">
        <v>0</v>
      </c>
      <c r="K207">
        <v>42299.91</v>
      </c>
      <c r="L207" t="str">
        <f t="shared" si="3"/>
        <v>4-Medium C&amp;I</v>
      </c>
    </row>
    <row r="208" spans="1:12" x14ac:dyDescent="0.25">
      <c r="A208">
        <v>2019</v>
      </c>
      <c r="B208">
        <v>11</v>
      </c>
      <c r="C208">
        <v>5</v>
      </c>
      <c r="D208">
        <v>201</v>
      </c>
      <c r="E208" t="s">
        <v>122</v>
      </c>
      <c r="F208">
        <v>15430.56</v>
      </c>
      <c r="G208">
        <v>-7.72</v>
      </c>
      <c r="H208">
        <v>0</v>
      </c>
      <c r="I208">
        <v>0</v>
      </c>
      <c r="J208">
        <v>0</v>
      </c>
      <c r="K208">
        <v>15422.84</v>
      </c>
      <c r="L208" t="str">
        <f t="shared" si="3"/>
        <v>4-Medium C&amp;I</v>
      </c>
    </row>
    <row r="209" spans="1:12" x14ac:dyDescent="0.25">
      <c r="A209">
        <v>2019</v>
      </c>
      <c r="B209">
        <v>11</v>
      </c>
      <c r="C209">
        <v>5</v>
      </c>
      <c r="D209">
        <v>201</v>
      </c>
      <c r="E209" t="s">
        <v>114</v>
      </c>
      <c r="F209">
        <v>1062586.24</v>
      </c>
      <c r="G209">
        <v>-528.87</v>
      </c>
      <c r="H209">
        <v>0</v>
      </c>
      <c r="I209">
        <v>0</v>
      </c>
      <c r="J209">
        <v>0</v>
      </c>
      <c r="K209">
        <v>1062057.3700000001</v>
      </c>
      <c r="L209" t="str">
        <f t="shared" si="3"/>
        <v>5-Large C&amp;I</v>
      </c>
    </row>
    <row r="210" spans="1:12" x14ac:dyDescent="0.25">
      <c r="A210">
        <v>2019</v>
      </c>
      <c r="B210">
        <v>11</v>
      </c>
      <c r="C210">
        <v>5</v>
      </c>
      <c r="D210">
        <v>201</v>
      </c>
      <c r="E210" t="s">
        <v>115</v>
      </c>
      <c r="F210">
        <v>1351454.64</v>
      </c>
      <c r="G210">
        <v>-34867.269999999997</v>
      </c>
      <c r="H210">
        <v>0</v>
      </c>
      <c r="I210">
        <v>0</v>
      </c>
      <c r="J210">
        <v>0</v>
      </c>
      <c r="K210">
        <v>1316587.3700000001</v>
      </c>
      <c r="L210" t="str">
        <f t="shared" si="3"/>
        <v>1-Residential</v>
      </c>
    </row>
    <row r="211" spans="1:12" x14ac:dyDescent="0.25">
      <c r="A211">
        <v>2019</v>
      </c>
      <c r="B211">
        <v>11</v>
      </c>
      <c r="C211">
        <v>5</v>
      </c>
      <c r="D211">
        <v>201</v>
      </c>
      <c r="E211" t="s">
        <v>116</v>
      </c>
      <c r="F211">
        <v>266676.39</v>
      </c>
      <c r="G211">
        <v>-6880.21</v>
      </c>
      <c r="H211">
        <v>0</v>
      </c>
      <c r="I211">
        <v>0</v>
      </c>
      <c r="J211">
        <v>0</v>
      </c>
      <c r="K211">
        <v>259796.18</v>
      </c>
      <c r="L211" t="str">
        <f t="shared" si="3"/>
        <v>2-Low Income Residential</v>
      </c>
    </row>
    <row r="212" spans="1:12" x14ac:dyDescent="0.25">
      <c r="A212">
        <v>2019</v>
      </c>
      <c r="B212">
        <v>11</v>
      </c>
      <c r="C212">
        <v>5</v>
      </c>
      <c r="D212">
        <v>201</v>
      </c>
      <c r="E212" t="s">
        <v>127</v>
      </c>
      <c r="F212">
        <v>2719.6</v>
      </c>
      <c r="G212">
        <v>-70.17</v>
      </c>
      <c r="H212">
        <v>0</v>
      </c>
      <c r="I212">
        <v>0</v>
      </c>
      <c r="J212">
        <v>0</v>
      </c>
      <c r="K212">
        <v>2649.43</v>
      </c>
      <c r="L212" t="str">
        <f t="shared" si="3"/>
        <v>1-Residential</v>
      </c>
    </row>
    <row r="213" spans="1:12" x14ac:dyDescent="0.25">
      <c r="A213">
        <v>2019</v>
      </c>
      <c r="B213">
        <v>11</v>
      </c>
      <c r="C213">
        <v>5</v>
      </c>
      <c r="D213">
        <v>201</v>
      </c>
      <c r="E213" t="s">
        <v>117</v>
      </c>
      <c r="F213">
        <v>432.36</v>
      </c>
      <c r="G213">
        <v>-3.59</v>
      </c>
      <c r="H213">
        <v>0</v>
      </c>
      <c r="I213">
        <v>0</v>
      </c>
      <c r="J213">
        <v>0</v>
      </c>
      <c r="K213">
        <v>428.77</v>
      </c>
      <c r="L213" t="str">
        <f t="shared" si="3"/>
        <v>Street</v>
      </c>
    </row>
    <row r="214" spans="1:12" x14ac:dyDescent="0.25">
      <c r="A214">
        <v>2019</v>
      </c>
      <c r="B214">
        <v>11</v>
      </c>
      <c r="C214">
        <v>5</v>
      </c>
      <c r="D214">
        <v>201</v>
      </c>
      <c r="E214" t="s">
        <v>125</v>
      </c>
      <c r="F214">
        <v>-24156.1</v>
      </c>
      <c r="G214">
        <v>182.25</v>
      </c>
      <c r="H214">
        <v>0</v>
      </c>
      <c r="I214">
        <v>0</v>
      </c>
      <c r="J214">
        <v>0</v>
      </c>
      <c r="K214">
        <v>-23973.85</v>
      </c>
      <c r="L214" t="str">
        <f t="shared" si="3"/>
        <v>Street</v>
      </c>
    </row>
    <row r="215" spans="1:12" x14ac:dyDescent="0.25">
      <c r="A215">
        <v>2019</v>
      </c>
      <c r="B215">
        <v>10</v>
      </c>
      <c r="C215">
        <v>4</v>
      </c>
      <c r="D215">
        <v>201</v>
      </c>
      <c r="E215" t="s">
        <v>109</v>
      </c>
      <c r="F215">
        <v>160322.44</v>
      </c>
      <c r="G215">
        <v>-1089.99</v>
      </c>
      <c r="H215">
        <v>0</v>
      </c>
      <c r="I215">
        <v>0</v>
      </c>
      <c r="J215">
        <v>0</v>
      </c>
      <c r="K215">
        <v>159232.45000000001</v>
      </c>
      <c r="L215" t="str">
        <f t="shared" si="3"/>
        <v>3-Small C&amp;I</v>
      </c>
    </row>
    <row r="216" spans="1:12" x14ac:dyDescent="0.25">
      <c r="A216">
        <v>2019</v>
      </c>
      <c r="B216">
        <v>10</v>
      </c>
      <c r="C216">
        <v>4</v>
      </c>
      <c r="D216">
        <v>201</v>
      </c>
      <c r="E216" t="s">
        <v>110</v>
      </c>
      <c r="F216">
        <v>100.82</v>
      </c>
      <c r="G216">
        <v>-0.69</v>
      </c>
      <c r="H216">
        <v>0</v>
      </c>
      <c r="I216">
        <v>0</v>
      </c>
      <c r="J216">
        <v>0</v>
      </c>
      <c r="K216">
        <v>100.13</v>
      </c>
      <c r="L216" t="str">
        <f t="shared" si="3"/>
        <v>3-Small C&amp;I</v>
      </c>
    </row>
    <row r="217" spans="1:12" x14ac:dyDescent="0.25">
      <c r="A217">
        <v>2019</v>
      </c>
      <c r="B217">
        <v>10</v>
      </c>
      <c r="C217">
        <v>4</v>
      </c>
      <c r="D217">
        <v>201</v>
      </c>
      <c r="E217" t="s">
        <v>111</v>
      </c>
      <c r="F217">
        <v>421.45</v>
      </c>
      <c r="G217">
        <v>-2.87</v>
      </c>
      <c r="H217">
        <v>0</v>
      </c>
      <c r="I217">
        <v>0</v>
      </c>
      <c r="J217">
        <v>0</v>
      </c>
      <c r="K217">
        <v>418.58</v>
      </c>
      <c r="L217" t="str">
        <f t="shared" si="3"/>
        <v>3-Small C&amp;I</v>
      </c>
    </row>
    <row r="218" spans="1:12" x14ac:dyDescent="0.25">
      <c r="A218">
        <v>2019</v>
      </c>
      <c r="B218">
        <v>10</v>
      </c>
      <c r="C218">
        <v>4</v>
      </c>
      <c r="D218">
        <v>201</v>
      </c>
      <c r="E218" t="s">
        <v>112</v>
      </c>
      <c r="F218">
        <v>1607.85</v>
      </c>
      <c r="G218">
        <v>-10.91</v>
      </c>
      <c r="H218">
        <v>0</v>
      </c>
      <c r="I218">
        <v>0</v>
      </c>
      <c r="J218">
        <v>0</v>
      </c>
      <c r="K218">
        <v>1596.94</v>
      </c>
      <c r="L218" t="str">
        <f t="shared" si="3"/>
        <v>3-Small C&amp;I</v>
      </c>
    </row>
    <row r="219" spans="1:12" x14ac:dyDescent="0.25">
      <c r="A219">
        <v>2019</v>
      </c>
      <c r="B219">
        <v>10</v>
      </c>
      <c r="C219">
        <v>4</v>
      </c>
      <c r="D219">
        <v>201</v>
      </c>
      <c r="E219" t="s">
        <v>113</v>
      </c>
      <c r="F219">
        <v>126451.03</v>
      </c>
      <c r="G219">
        <v>-63.21</v>
      </c>
      <c r="H219">
        <v>0</v>
      </c>
      <c r="I219">
        <v>0</v>
      </c>
      <c r="J219">
        <v>0</v>
      </c>
      <c r="K219">
        <v>126387.82</v>
      </c>
      <c r="L219" t="str">
        <f t="shared" si="3"/>
        <v>4-Medium C&amp;I</v>
      </c>
    </row>
    <row r="220" spans="1:12" x14ac:dyDescent="0.25">
      <c r="A220">
        <v>2019</v>
      </c>
      <c r="B220">
        <v>10</v>
      </c>
      <c r="C220">
        <v>4</v>
      </c>
      <c r="D220">
        <v>201</v>
      </c>
      <c r="E220" t="s">
        <v>114</v>
      </c>
      <c r="F220">
        <v>104636.06</v>
      </c>
      <c r="G220">
        <v>-52.33</v>
      </c>
      <c r="H220">
        <v>0</v>
      </c>
      <c r="I220">
        <v>0</v>
      </c>
      <c r="J220">
        <v>0</v>
      </c>
      <c r="K220">
        <v>104583.73</v>
      </c>
      <c r="L220" t="str">
        <f t="shared" si="3"/>
        <v>5-Large C&amp;I</v>
      </c>
    </row>
    <row r="221" spans="1:12" x14ac:dyDescent="0.25">
      <c r="A221">
        <v>2019</v>
      </c>
      <c r="B221">
        <v>10</v>
      </c>
      <c r="C221">
        <v>4</v>
      </c>
      <c r="D221">
        <v>201</v>
      </c>
      <c r="E221" t="s">
        <v>115</v>
      </c>
      <c r="F221">
        <v>650133.55000000005</v>
      </c>
      <c r="G221">
        <v>-16773.09</v>
      </c>
      <c r="H221">
        <v>0</v>
      </c>
      <c r="I221">
        <v>0</v>
      </c>
      <c r="J221">
        <v>0</v>
      </c>
      <c r="K221">
        <v>633360.46</v>
      </c>
      <c r="L221" t="str">
        <f t="shared" si="3"/>
        <v>1-Residential</v>
      </c>
    </row>
    <row r="222" spans="1:12" x14ac:dyDescent="0.25">
      <c r="A222">
        <v>2019</v>
      </c>
      <c r="B222">
        <v>10</v>
      </c>
      <c r="C222">
        <v>4</v>
      </c>
      <c r="D222">
        <v>201</v>
      </c>
      <c r="E222" t="s">
        <v>116</v>
      </c>
      <c r="F222">
        <v>5877.79</v>
      </c>
      <c r="G222">
        <v>-151.63999999999999</v>
      </c>
      <c r="H222">
        <v>0</v>
      </c>
      <c r="I222">
        <v>0</v>
      </c>
      <c r="J222">
        <v>0</v>
      </c>
      <c r="K222">
        <v>5726.15</v>
      </c>
      <c r="L222" t="str">
        <f t="shared" si="3"/>
        <v>2-Low Income Residential</v>
      </c>
    </row>
    <row r="223" spans="1:12" x14ac:dyDescent="0.25">
      <c r="A223">
        <v>2019</v>
      </c>
      <c r="B223">
        <v>10</v>
      </c>
      <c r="C223">
        <v>4</v>
      </c>
      <c r="D223">
        <v>201</v>
      </c>
      <c r="E223" t="s">
        <v>117</v>
      </c>
      <c r="F223">
        <v>1488.15</v>
      </c>
      <c r="G223">
        <v>-10.119999999999999</v>
      </c>
      <c r="H223">
        <v>0</v>
      </c>
      <c r="I223">
        <v>0</v>
      </c>
      <c r="J223">
        <v>0</v>
      </c>
      <c r="K223">
        <v>1478.03</v>
      </c>
      <c r="L223" t="str">
        <f t="shared" si="3"/>
        <v>Street</v>
      </c>
    </row>
    <row r="224" spans="1:12" x14ac:dyDescent="0.25">
      <c r="A224">
        <v>2019</v>
      </c>
      <c r="B224">
        <v>10</v>
      </c>
      <c r="C224">
        <v>4</v>
      </c>
      <c r="D224">
        <v>201</v>
      </c>
      <c r="E224" t="s">
        <v>118</v>
      </c>
      <c r="F224">
        <v>636.73</v>
      </c>
      <c r="G224">
        <v>-4.34</v>
      </c>
      <c r="H224">
        <v>0</v>
      </c>
      <c r="I224">
        <v>0</v>
      </c>
      <c r="J224">
        <v>0</v>
      </c>
      <c r="K224">
        <v>632.39</v>
      </c>
      <c r="L224" t="str">
        <f t="shared" si="3"/>
        <v>Street</v>
      </c>
    </row>
    <row r="225" spans="1:12" x14ac:dyDescent="0.25">
      <c r="A225">
        <v>2019</v>
      </c>
      <c r="B225">
        <v>10</v>
      </c>
      <c r="C225">
        <v>4</v>
      </c>
      <c r="D225">
        <v>201</v>
      </c>
      <c r="E225" t="s">
        <v>119</v>
      </c>
      <c r="F225">
        <v>1.9</v>
      </c>
      <c r="G225">
        <v>-0.01</v>
      </c>
      <c r="H225">
        <v>0</v>
      </c>
      <c r="I225">
        <v>0</v>
      </c>
      <c r="J225">
        <v>0</v>
      </c>
      <c r="K225">
        <v>1.89</v>
      </c>
      <c r="L225" t="str">
        <f t="shared" si="3"/>
        <v>Street</v>
      </c>
    </row>
    <row r="226" spans="1:12" x14ac:dyDescent="0.25">
      <c r="A226">
        <v>2019</v>
      </c>
      <c r="B226">
        <v>10</v>
      </c>
      <c r="C226">
        <v>4</v>
      </c>
      <c r="D226">
        <v>201</v>
      </c>
      <c r="E226" t="s">
        <v>109</v>
      </c>
      <c r="F226">
        <v>66466.429999999993</v>
      </c>
      <c r="G226">
        <v>-451.93</v>
      </c>
      <c r="H226">
        <v>0</v>
      </c>
      <c r="I226">
        <v>0</v>
      </c>
      <c r="J226">
        <v>0</v>
      </c>
      <c r="K226">
        <v>66014.5</v>
      </c>
      <c r="L226" t="str">
        <f t="shared" si="3"/>
        <v>3-Small C&amp;I</v>
      </c>
    </row>
    <row r="227" spans="1:12" x14ac:dyDescent="0.25">
      <c r="A227">
        <v>2019</v>
      </c>
      <c r="B227">
        <v>10</v>
      </c>
      <c r="C227">
        <v>4</v>
      </c>
      <c r="D227">
        <v>201</v>
      </c>
      <c r="E227" t="s">
        <v>110</v>
      </c>
      <c r="F227">
        <v>116.11</v>
      </c>
      <c r="G227">
        <v>-0.8</v>
      </c>
      <c r="H227">
        <v>0</v>
      </c>
      <c r="I227">
        <v>0</v>
      </c>
      <c r="J227">
        <v>0</v>
      </c>
      <c r="K227">
        <v>115.31</v>
      </c>
      <c r="L227" t="str">
        <f t="shared" si="3"/>
        <v>3-Small C&amp;I</v>
      </c>
    </row>
    <row r="228" spans="1:12" x14ac:dyDescent="0.25">
      <c r="A228">
        <v>2019</v>
      </c>
      <c r="B228">
        <v>10</v>
      </c>
      <c r="C228">
        <v>4</v>
      </c>
      <c r="D228">
        <v>201</v>
      </c>
      <c r="E228" t="s">
        <v>111</v>
      </c>
      <c r="F228">
        <v>120.82</v>
      </c>
      <c r="G228">
        <v>-0.81</v>
      </c>
      <c r="H228">
        <v>0</v>
      </c>
      <c r="I228">
        <v>0</v>
      </c>
      <c r="J228">
        <v>0</v>
      </c>
      <c r="K228">
        <v>120.01</v>
      </c>
      <c r="L228" t="str">
        <f t="shared" si="3"/>
        <v>3-Small C&amp;I</v>
      </c>
    </row>
    <row r="229" spans="1:12" x14ac:dyDescent="0.25">
      <c r="A229">
        <v>2019</v>
      </c>
      <c r="B229">
        <v>10</v>
      </c>
      <c r="C229">
        <v>4</v>
      </c>
      <c r="D229">
        <v>201</v>
      </c>
      <c r="E229" t="s">
        <v>112</v>
      </c>
      <c r="F229">
        <v>795.69</v>
      </c>
      <c r="G229">
        <v>-5.39</v>
      </c>
      <c r="H229">
        <v>0</v>
      </c>
      <c r="I229">
        <v>0</v>
      </c>
      <c r="J229">
        <v>0</v>
      </c>
      <c r="K229">
        <v>790.3</v>
      </c>
      <c r="L229" t="str">
        <f t="shared" si="3"/>
        <v>3-Small C&amp;I</v>
      </c>
    </row>
    <row r="230" spans="1:12" x14ac:dyDescent="0.25">
      <c r="A230">
        <v>2019</v>
      </c>
      <c r="B230">
        <v>10</v>
      </c>
      <c r="C230">
        <v>4</v>
      </c>
      <c r="D230">
        <v>201</v>
      </c>
      <c r="E230" t="s">
        <v>113</v>
      </c>
      <c r="F230">
        <v>58852.12</v>
      </c>
      <c r="G230">
        <v>-29.43</v>
      </c>
      <c r="H230">
        <v>0</v>
      </c>
      <c r="I230">
        <v>0</v>
      </c>
      <c r="J230">
        <v>0</v>
      </c>
      <c r="K230">
        <v>58822.69</v>
      </c>
      <c r="L230" t="str">
        <f t="shared" si="3"/>
        <v>4-Medium C&amp;I</v>
      </c>
    </row>
    <row r="231" spans="1:12" x14ac:dyDescent="0.25">
      <c r="A231">
        <v>2019</v>
      </c>
      <c r="B231">
        <v>10</v>
      </c>
      <c r="C231">
        <v>4</v>
      </c>
      <c r="D231">
        <v>201</v>
      </c>
      <c r="E231" t="s">
        <v>115</v>
      </c>
      <c r="F231">
        <v>143403.96</v>
      </c>
      <c r="G231">
        <v>-3699.67</v>
      </c>
      <c r="H231">
        <v>0</v>
      </c>
      <c r="I231">
        <v>0</v>
      </c>
      <c r="J231">
        <v>0</v>
      </c>
      <c r="K231">
        <v>139704.29</v>
      </c>
      <c r="L231" t="str">
        <f t="shared" si="3"/>
        <v>1-Residential</v>
      </c>
    </row>
    <row r="232" spans="1:12" x14ac:dyDescent="0.25">
      <c r="A232">
        <v>2019</v>
      </c>
      <c r="B232">
        <v>10</v>
      </c>
      <c r="C232">
        <v>4</v>
      </c>
      <c r="D232">
        <v>201</v>
      </c>
      <c r="E232" t="s">
        <v>116</v>
      </c>
      <c r="F232">
        <v>543.41</v>
      </c>
      <c r="G232">
        <v>-14.02</v>
      </c>
      <c r="H232">
        <v>0</v>
      </c>
      <c r="I232">
        <v>0</v>
      </c>
      <c r="J232">
        <v>0</v>
      </c>
      <c r="K232">
        <v>529.39</v>
      </c>
      <c r="L232" t="str">
        <f t="shared" si="3"/>
        <v>2-Low Income Residential</v>
      </c>
    </row>
    <row r="233" spans="1:12" x14ac:dyDescent="0.25">
      <c r="A233">
        <v>2019</v>
      </c>
      <c r="B233">
        <v>10</v>
      </c>
      <c r="C233">
        <v>5</v>
      </c>
      <c r="D233">
        <v>201</v>
      </c>
      <c r="E233" t="s">
        <v>109</v>
      </c>
      <c r="F233">
        <v>7205638.4699999997</v>
      </c>
      <c r="G233">
        <v>-48964.77</v>
      </c>
      <c r="H233">
        <v>0</v>
      </c>
      <c r="I233">
        <v>0</v>
      </c>
      <c r="J233">
        <v>0</v>
      </c>
      <c r="K233">
        <v>7156673.7000000002</v>
      </c>
      <c r="L233" t="str">
        <f t="shared" si="3"/>
        <v>3-Small C&amp;I</v>
      </c>
    </row>
    <row r="234" spans="1:12" x14ac:dyDescent="0.25">
      <c r="A234">
        <v>2019</v>
      </c>
      <c r="B234">
        <v>10</v>
      </c>
      <c r="C234">
        <v>5</v>
      </c>
      <c r="D234">
        <v>201</v>
      </c>
      <c r="E234" t="s">
        <v>110</v>
      </c>
      <c r="F234">
        <v>691.58</v>
      </c>
      <c r="G234">
        <v>-4.72</v>
      </c>
      <c r="H234">
        <v>0</v>
      </c>
      <c r="I234">
        <v>0</v>
      </c>
      <c r="J234">
        <v>0</v>
      </c>
      <c r="K234">
        <v>686.86</v>
      </c>
      <c r="L234" t="str">
        <f t="shared" si="3"/>
        <v>3-Small C&amp;I</v>
      </c>
    </row>
    <row r="235" spans="1:12" x14ac:dyDescent="0.25">
      <c r="A235">
        <v>2019</v>
      </c>
      <c r="B235">
        <v>10</v>
      </c>
      <c r="C235">
        <v>5</v>
      </c>
      <c r="D235">
        <v>201</v>
      </c>
      <c r="E235" t="s">
        <v>120</v>
      </c>
      <c r="F235">
        <v>17281.560000000001</v>
      </c>
      <c r="G235">
        <v>-117.66</v>
      </c>
      <c r="H235">
        <v>0</v>
      </c>
      <c r="I235">
        <v>0</v>
      </c>
      <c r="J235">
        <v>0</v>
      </c>
      <c r="K235">
        <v>17163.900000000001</v>
      </c>
      <c r="L235" t="str">
        <f t="shared" si="3"/>
        <v>3-Small C&amp;I</v>
      </c>
    </row>
    <row r="236" spans="1:12" x14ac:dyDescent="0.25">
      <c r="A236">
        <v>2019</v>
      </c>
      <c r="B236">
        <v>10</v>
      </c>
      <c r="C236">
        <v>5</v>
      </c>
      <c r="D236">
        <v>201</v>
      </c>
      <c r="E236" t="s">
        <v>111</v>
      </c>
      <c r="F236">
        <v>84064.45</v>
      </c>
      <c r="G236">
        <v>-566.53</v>
      </c>
      <c r="H236">
        <v>0</v>
      </c>
      <c r="I236">
        <v>0</v>
      </c>
      <c r="J236">
        <v>0</v>
      </c>
      <c r="K236">
        <v>83497.919999999998</v>
      </c>
      <c r="L236" t="str">
        <f t="shared" si="3"/>
        <v>3-Small C&amp;I</v>
      </c>
    </row>
    <row r="237" spans="1:12" x14ac:dyDescent="0.25">
      <c r="A237">
        <v>2019</v>
      </c>
      <c r="B237">
        <v>10</v>
      </c>
      <c r="C237">
        <v>5</v>
      </c>
      <c r="D237">
        <v>201</v>
      </c>
      <c r="E237" t="s">
        <v>112</v>
      </c>
      <c r="F237">
        <v>544635.43000000005</v>
      </c>
      <c r="G237">
        <v>-3702.7</v>
      </c>
      <c r="H237">
        <v>0</v>
      </c>
      <c r="I237">
        <v>0</v>
      </c>
      <c r="J237">
        <v>0</v>
      </c>
      <c r="K237">
        <v>540932.73</v>
      </c>
      <c r="L237" t="str">
        <f t="shared" si="3"/>
        <v>3-Small C&amp;I</v>
      </c>
    </row>
    <row r="238" spans="1:12" x14ac:dyDescent="0.25">
      <c r="A238">
        <v>2019</v>
      </c>
      <c r="B238">
        <v>10</v>
      </c>
      <c r="C238">
        <v>5</v>
      </c>
      <c r="D238">
        <v>201</v>
      </c>
      <c r="E238" t="s">
        <v>113</v>
      </c>
      <c r="F238">
        <v>10645903.26</v>
      </c>
      <c r="G238">
        <v>-5319</v>
      </c>
      <c r="H238">
        <v>0</v>
      </c>
      <c r="I238">
        <v>-1.03</v>
      </c>
      <c r="J238">
        <v>0</v>
      </c>
      <c r="K238">
        <v>10640583.23</v>
      </c>
      <c r="L238" t="str">
        <f t="shared" si="3"/>
        <v>4-Medium C&amp;I</v>
      </c>
    </row>
    <row r="239" spans="1:12" x14ac:dyDescent="0.25">
      <c r="A239">
        <v>2019</v>
      </c>
      <c r="B239">
        <v>10</v>
      </c>
      <c r="C239">
        <v>5</v>
      </c>
      <c r="D239">
        <v>201</v>
      </c>
      <c r="E239" t="s">
        <v>121</v>
      </c>
      <c r="F239">
        <v>476270.55</v>
      </c>
      <c r="G239">
        <v>-239.54</v>
      </c>
      <c r="H239">
        <v>0</v>
      </c>
      <c r="I239">
        <v>0</v>
      </c>
      <c r="J239">
        <v>0</v>
      </c>
      <c r="K239">
        <v>476031.01</v>
      </c>
      <c r="L239" t="str">
        <f t="shared" si="3"/>
        <v>4-Medium C&amp;I</v>
      </c>
    </row>
    <row r="240" spans="1:12" x14ac:dyDescent="0.25">
      <c r="A240">
        <v>2019</v>
      </c>
      <c r="B240">
        <v>10</v>
      </c>
      <c r="C240">
        <v>5</v>
      </c>
      <c r="D240">
        <v>201</v>
      </c>
      <c r="E240" t="s">
        <v>122</v>
      </c>
      <c r="F240">
        <v>308835.53999999998</v>
      </c>
      <c r="G240">
        <v>-154.47</v>
      </c>
      <c r="H240">
        <v>0</v>
      </c>
      <c r="I240">
        <v>0</v>
      </c>
      <c r="J240">
        <v>0</v>
      </c>
      <c r="K240">
        <v>308681.07</v>
      </c>
      <c r="L240" t="str">
        <f t="shared" si="3"/>
        <v>4-Medium C&amp;I</v>
      </c>
    </row>
    <row r="241" spans="1:12" x14ac:dyDescent="0.25">
      <c r="A241">
        <v>2019</v>
      </c>
      <c r="B241">
        <v>10</v>
      </c>
      <c r="C241">
        <v>5</v>
      </c>
      <c r="D241">
        <v>201</v>
      </c>
      <c r="E241" t="s">
        <v>114</v>
      </c>
      <c r="F241">
        <v>20674570.079999998</v>
      </c>
      <c r="G241">
        <v>-10338.14</v>
      </c>
      <c r="H241">
        <v>0</v>
      </c>
      <c r="I241">
        <v>0</v>
      </c>
      <c r="J241">
        <v>0</v>
      </c>
      <c r="K241">
        <v>20664231.940000001</v>
      </c>
      <c r="L241" t="str">
        <f t="shared" si="3"/>
        <v>5-Large C&amp;I</v>
      </c>
    </row>
    <row r="242" spans="1:12" x14ac:dyDescent="0.25">
      <c r="A242">
        <v>2019</v>
      </c>
      <c r="B242">
        <v>10</v>
      </c>
      <c r="C242">
        <v>5</v>
      </c>
      <c r="D242">
        <v>201</v>
      </c>
      <c r="E242" t="s">
        <v>115</v>
      </c>
      <c r="F242">
        <v>23162929.850000001</v>
      </c>
      <c r="G242">
        <v>-597611.18999999994</v>
      </c>
      <c r="H242">
        <v>0</v>
      </c>
      <c r="I242">
        <v>0</v>
      </c>
      <c r="J242">
        <v>0</v>
      </c>
      <c r="K242">
        <v>22565318.66</v>
      </c>
      <c r="L242" t="str">
        <f t="shared" si="3"/>
        <v>1-Residential</v>
      </c>
    </row>
    <row r="243" spans="1:12" x14ac:dyDescent="0.25">
      <c r="A243">
        <v>2019</v>
      </c>
      <c r="B243">
        <v>10</v>
      </c>
      <c r="C243">
        <v>5</v>
      </c>
      <c r="D243">
        <v>201</v>
      </c>
      <c r="E243" t="s">
        <v>116</v>
      </c>
      <c r="F243">
        <v>3397152.74</v>
      </c>
      <c r="G243">
        <v>-87645.72</v>
      </c>
      <c r="H243">
        <v>0</v>
      </c>
      <c r="I243">
        <v>0</v>
      </c>
      <c r="J243">
        <v>0</v>
      </c>
      <c r="K243">
        <v>3309507.02</v>
      </c>
      <c r="L243" t="str">
        <f t="shared" si="3"/>
        <v>2-Low Income Residential</v>
      </c>
    </row>
    <row r="244" spans="1:12" x14ac:dyDescent="0.25">
      <c r="A244">
        <v>2019</v>
      </c>
      <c r="B244">
        <v>10</v>
      </c>
      <c r="C244">
        <v>5</v>
      </c>
      <c r="D244">
        <v>201</v>
      </c>
      <c r="E244" t="s">
        <v>127</v>
      </c>
      <c r="F244">
        <v>36748.410000000003</v>
      </c>
      <c r="G244">
        <v>-948.13</v>
      </c>
      <c r="H244">
        <v>0</v>
      </c>
      <c r="I244">
        <v>0</v>
      </c>
      <c r="J244">
        <v>0</v>
      </c>
      <c r="K244">
        <v>35800.28</v>
      </c>
      <c r="L244" t="str">
        <f t="shared" si="3"/>
        <v>1-Residential</v>
      </c>
    </row>
    <row r="245" spans="1:12" x14ac:dyDescent="0.25">
      <c r="A245">
        <v>2019</v>
      </c>
      <c r="B245">
        <v>10</v>
      </c>
      <c r="C245">
        <v>5</v>
      </c>
      <c r="D245">
        <v>201</v>
      </c>
      <c r="E245" t="s">
        <v>117</v>
      </c>
      <c r="F245">
        <v>-39908.629999999997</v>
      </c>
      <c r="G245">
        <v>430.03</v>
      </c>
      <c r="H245">
        <v>0</v>
      </c>
      <c r="I245">
        <v>0</v>
      </c>
      <c r="J245">
        <v>0</v>
      </c>
      <c r="K245">
        <v>-39478.6</v>
      </c>
      <c r="L245" t="str">
        <f t="shared" si="3"/>
        <v>Street</v>
      </c>
    </row>
    <row r="246" spans="1:12" x14ac:dyDescent="0.25">
      <c r="A246">
        <v>2019</v>
      </c>
      <c r="B246">
        <v>10</v>
      </c>
      <c r="C246">
        <v>5</v>
      </c>
      <c r="D246">
        <v>201</v>
      </c>
      <c r="E246" t="s">
        <v>123</v>
      </c>
      <c r="F246">
        <v>-38880.32</v>
      </c>
      <c r="G246">
        <v>287.23</v>
      </c>
      <c r="H246">
        <v>0</v>
      </c>
      <c r="I246">
        <v>0</v>
      </c>
      <c r="J246">
        <v>0</v>
      </c>
      <c r="K246">
        <v>-38593.089999999997</v>
      </c>
      <c r="L246" t="str">
        <f t="shared" si="3"/>
        <v>Street</v>
      </c>
    </row>
    <row r="247" spans="1:12" x14ac:dyDescent="0.25">
      <c r="A247">
        <v>2019</v>
      </c>
      <c r="B247">
        <v>10</v>
      </c>
      <c r="C247">
        <v>5</v>
      </c>
      <c r="D247">
        <v>201</v>
      </c>
      <c r="E247" t="s">
        <v>124</v>
      </c>
      <c r="F247">
        <v>429.51</v>
      </c>
      <c r="G247">
        <v>-2.92</v>
      </c>
      <c r="H247">
        <v>0</v>
      </c>
      <c r="I247">
        <v>0</v>
      </c>
      <c r="J247">
        <v>0</v>
      </c>
      <c r="K247">
        <v>426.59</v>
      </c>
      <c r="L247" t="str">
        <f t="shared" si="3"/>
        <v>Street</v>
      </c>
    </row>
    <row r="248" spans="1:12" x14ac:dyDescent="0.25">
      <c r="A248">
        <v>2019</v>
      </c>
      <c r="B248">
        <v>10</v>
      </c>
      <c r="C248">
        <v>5</v>
      </c>
      <c r="D248">
        <v>201</v>
      </c>
      <c r="E248" t="s">
        <v>118</v>
      </c>
      <c r="F248">
        <v>997.73</v>
      </c>
      <c r="G248">
        <v>-6.27</v>
      </c>
      <c r="H248">
        <v>0</v>
      </c>
      <c r="I248">
        <v>0</v>
      </c>
      <c r="J248">
        <v>0</v>
      </c>
      <c r="K248">
        <v>991.46</v>
      </c>
      <c r="L248" t="str">
        <f t="shared" si="3"/>
        <v>Street</v>
      </c>
    </row>
    <row r="249" spans="1:12" x14ac:dyDescent="0.25">
      <c r="A249">
        <v>2019</v>
      </c>
      <c r="B249">
        <v>10</v>
      </c>
      <c r="C249">
        <v>5</v>
      </c>
      <c r="D249">
        <v>201</v>
      </c>
      <c r="E249" t="s">
        <v>119</v>
      </c>
      <c r="F249">
        <v>137538.68</v>
      </c>
      <c r="G249">
        <v>-934.29</v>
      </c>
      <c r="H249">
        <v>0</v>
      </c>
      <c r="I249">
        <v>0</v>
      </c>
      <c r="J249">
        <v>0</v>
      </c>
      <c r="K249">
        <v>136604.39000000001</v>
      </c>
      <c r="L249" t="str">
        <f t="shared" si="3"/>
        <v>Street</v>
      </c>
    </row>
    <row r="250" spans="1:12" x14ac:dyDescent="0.25">
      <c r="A250">
        <v>2019</v>
      </c>
      <c r="B250">
        <v>10</v>
      </c>
      <c r="C250">
        <v>5</v>
      </c>
      <c r="D250">
        <v>201</v>
      </c>
      <c r="E250" t="s">
        <v>125</v>
      </c>
      <c r="F250">
        <v>188441.75</v>
      </c>
      <c r="G250">
        <v>-1290.94</v>
      </c>
      <c r="H250">
        <v>0</v>
      </c>
      <c r="I250">
        <v>0</v>
      </c>
      <c r="J250">
        <v>0</v>
      </c>
      <c r="K250">
        <v>187150.81</v>
      </c>
      <c r="L250" t="str">
        <f t="shared" si="3"/>
        <v>Street</v>
      </c>
    </row>
    <row r="251" spans="1:12" x14ac:dyDescent="0.25">
      <c r="A251">
        <v>2019</v>
      </c>
      <c r="B251">
        <v>10</v>
      </c>
      <c r="C251">
        <v>5</v>
      </c>
      <c r="D251">
        <v>201</v>
      </c>
      <c r="E251" t="s">
        <v>126</v>
      </c>
      <c r="F251">
        <v>26.22</v>
      </c>
      <c r="G251">
        <v>-0.18</v>
      </c>
      <c r="H251">
        <v>0</v>
      </c>
      <c r="I251">
        <v>0</v>
      </c>
      <c r="J251">
        <v>0</v>
      </c>
      <c r="K251">
        <v>26.04</v>
      </c>
      <c r="L251" t="str">
        <f t="shared" si="3"/>
        <v>Street</v>
      </c>
    </row>
    <row r="252" spans="1:12" x14ac:dyDescent="0.25">
      <c r="A252">
        <v>2019</v>
      </c>
      <c r="B252">
        <v>10</v>
      </c>
      <c r="C252">
        <v>5</v>
      </c>
      <c r="D252">
        <v>201</v>
      </c>
      <c r="E252" t="s">
        <v>109</v>
      </c>
      <c r="F252">
        <v>915973.57</v>
      </c>
      <c r="G252">
        <v>-6232.15</v>
      </c>
      <c r="H252">
        <v>0</v>
      </c>
      <c r="I252">
        <v>0</v>
      </c>
      <c r="J252">
        <v>0</v>
      </c>
      <c r="K252">
        <v>909741.42</v>
      </c>
      <c r="L252" t="str">
        <f t="shared" si="3"/>
        <v>3-Small C&amp;I</v>
      </c>
    </row>
    <row r="253" spans="1:12" x14ac:dyDescent="0.25">
      <c r="A253">
        <v>2019</v>
      </c>
      <c r="B253">
        <v>10</v>
      </c>
      <c r="C253">
        <v>5</v>
      </c>
      <c r="D253">
        <v>201</v>
      </c>
      <c r="E253" t="s">
        <v>110</v>
      </c>
      <c r="F253">
        <v>488.14</v>
      </c>
      <c r="G253">
        <v>-3.32</v>
      </c>
      <c r="H253">
        <v>0</v>
      </c>
      <c r="I253">
        <v>0</v>
      </c>
      <c r="J253">
        <v>0</v>
      </c>
      <c r="K253">
        <v>484.82</v>
      </c>
      <c r="L253" t="str">
        <f t="shared" si="3"/>
        <v>3-Small C&amp;I</v>
      </c>
    </row>
    <row r="254" spans="1:12" x14ac:dyDescent="0.25">
      <c r="A254">
        <v>2019</v>
      </c>
      <c r="B254">
        <v>10</v>
      </c>
      <c r="C254">
        <v>5</v>
      </c>
      <c r="D254">
        <v>201</v>
      </c>
      <c r="E254" t="s">
        <v>120</v>
      </c>
      <c r="F254">
        <v>5758.78</v>
      </c>
      <c r="G254">
        <v>-39.04</v>
      </c>
      <c r="H254">
        <v>0</v>
      </c>
      <c r="I254">
        <v>0</v>
      </c>
      <c r="J254">
        <v>0</v>
      </c>
      <c r="K254">
        <v>5719.74</v>
      </c>
      <c r="L254" t="str">
        <f t="shared" si="3"/>
        <v>3-Small C&amp;I</v>
      </c>
    </row>
    <row r="255" spans="1:12" x14ac:dyDescent="0.25">
      <c r="A255">
        <v>2019</v>
      </c>
      <c r="B255">
        <v>10</v>
      </c>
      <c r="C255">
        <v>5</v>
      </c>
      <c r="D255">
        <v>201</v>
      </c>
      <c r="E255" t="s">
        <v>111</v>
      </c>
      <c r="F255">
        <v>8383.81</v>
      </c>
      <c r="G255">
        <v>-56.97</v>
      </c>
      <c r="H255">
        <v>0</v>
      </c>
      <c r="I255">
        <v>0</v>
      </c>
      <c r="J255">
        <v>0</v>
      </c>
      <c r="K255">
        <v>8326.84</v>
      </c>
      <c r="L255" t="str">
        <f t="shared" si="3"/>
        <v>3-Small C&amp;I</v>
      </c>
    </row>
    <row r="256" spans="1:12" x14ac:dyDescent="0.25">
      <c r="A256">
        <v>2019</v>
      </c>
      <c r="B256">
        <v>10</v>
      </c>
      <c r="C256">
        <v>5</v>
      </c>
      <c r="D256">
        <v>201</v>
      </c>
      <c r="E256" t="s">
        <v>112</v>
      </c>
      <c r="F256">
        <v>93827.74</v>
      </c>
      <c r="G256">
        <v>-637.77</v>
      </c>
      <c r="H256">
        <v>0</v>
      </c>
      <c r="I256">
        <v>0</v>
      </c>
      <c r="J256">
        <v>0</v>
      </c>
      <c r="K256">
        <v>93189.97</v>
      </c>
      <c r="L256" t="str">
        <f t="shared" si="3"/>
        <v>3-Small C&amp;I</v>
      </c>
    </row>
    <row r="257" spans="1:12" x14ac:dyDescent="0.25">
      <c r="A257">
        <v>2019</v>
      </c>
      <c r="B257">
        <v>10</v>
      </c>
      <c r="C257">
        <v>5</v>
      </c>
      <c r="D257">
        <v>201</v>
      </c>
      <c r="E257" t="s">
        <v>113</v>
      </c>
      <c r="F257">
        <v>1268500.3899999999</v>
      </c>
      <c r="G257">
        <v>-634.07000000000005</v>
      </c>
      <c r="H257">
        <v>0</v>
      </c>
      <c r="I257">
        <v>-0.1</v>
      </c>
      <c r="J257">
        <v>0</v>
      </c>
      <c r="K257">
        <v>1267866.22</v>
      </c>
      <c r="L257" t="str">
        <f t="shared" si="3"/>
        <v>4-Medium C&amp;I</v>
      </c>
    </row>
    <row r="258" spans="1:12" x14ac:dyDescent="0.25">
      <c r="A258">
        <v>2019</v>
      </c>
      <c r="B258">
        <v>10</v>
      </c>
      <c r="C258">
        <v>5</v>
      </c>
      <c r="D258">
        <v>201</v>
      </c>
      <c r="E258" t="s">
        <v>121</v>
      </c>
      <c r="F258">
        <v>64918.14</v>
      </c>
      <c r="G258">
        <v>-30.99</v>
      </c>
      <c r="H258">
        <v>0</v>
      </c>
      <c r="I258">
        <v>0</v>
      </c>
      <c r="J258">
        <v>0</v>
      </c>
      <c r="K258">
        <v>64887.15</v>
      </c>
      <c r="L258" t="str">
        <f t="shared" ref="L258:L321" si="4">VLOOKUP(E258,N:O,2,FALSE)</f>
        <v>4-Medium C&amp;I</v>
      </c>
    </row>
    <row r="259" spans="1:12" x14ac:dyDescent="0.25">
      <c r="A259">
        <v>2019</v>
      </c>
      <c r="B259">
        <v>10</v>
      </c>
      <c r="C259">
        <v>5</v>
      </c>
      <c r="D259">
        <v>201</v>
      </c>
      <c r="E259" t="s">
        <v>122</v>
      </c>
      <c r="F259">
        <v>30637</v>
      </c>
      <c r="G259">
        <v>-15.3</v>
      </c>
      <c r="H259">
        <v>0</v>
      </c>
      <c r="I259">
        <v>0</v>
      </c>
      <c r="J259">
        <v>0</v>
      </c>
      <c r="K259">
        <v>30621.7</v>
      </c>
      <c r="L259" t="str">
        <f t="shared" si="4"/>
        <v>4-Medium C&amp;I</v>
      </c>
    </row>
    <row r="260" spans="1:12" x14ac:dyDescent="0.25">
      <c r="A260">
        <v>2019</v>
      </c>
      <c r="B260">
        <v>10</v>
      </c>
      <c r="C260">
        <v>5</v>
      </c>
      <c r="D260">
        <v>201</v>
      </c>
      <c r="E260" t="s">
        <v>114</v>
      </c>
      <c r="F260">
        <v>3361903.2</v>
      </c>
      <c r="G260">
        <v>-1681.92</v>
      </c>
      <c r="H260">
        <v>0</v>
      </c>
      <c r="I260">
        <v>0</v>
      </c>
      <c r="J260">
        <v>0</v>
      </c>
      <c r="K260">
        <v>3360221.28</v>
      </c>
      <c r="L260" t="str">
        <f t="shared" si="4"/>
        <v>5-Large C&amp;I</v>
      </c>
    </row>
    <row r="261" spans="1:12" x14ac:dyDescent="0.25">
      <c r="A261">
        <v>2019</v>
      </c>
      <c r="B261">
        <v>10</v>
      </c>
      <c r="C261">
        <v>5</v>
      </c>
      <c r="D261">
        <v>201</v>
      </c>
      <c r="E261" t="s">
        <v>115</v>
      </c>
      <c r="F261">
        <v>3319949.97</v>
      </c>
      <c r="G261">
        <v>-85655.21</v>
      </c>
      <c r="H261">
        <v>0</v>
      </c>
      <c r="I261">
        <v>0</v>
      </c>
      <c r="J261">
        <v>0</v>
      </c>
      <c r="K261">
        <v>3234294.76</v>
      </c>
      <c r="L261" t="str">
        <f t="shared" si="4"/>
        <v>1-Residential</v>
      </c>
    </row>
    <row r="262" spans="1:12" x14ac:dyDescent="0.25">
      <c r="A262">
        <v>2019</v>
      </c>
      <c r="B262">
        <v>10</v>
      </c>
      <c r="C262">
        <v>5</v>
      </c>
      <c r="D262">
        <v>201</v>
      </c>
      <c r="E262" t="s">
        <v>116</v>
      </c>
      <c r="F262">
        <v>500059.77</v>
      </c>
      <c r="G262">
        <v>-12902.02</v>
      </c>
      <c r="H262">
        <v>0</v>
      </c>
      <c r="I262">
        <v>0</v>
      </c>
      <c r="J262">
        <v>0</v>
      </c>
      <c r="K262">
        <v>487157.75</v>
      </c>
      <c r="L262" t="str">
        <f t="shared" si="4"/>
        <v>2-Low Income Residential</v>
      </c>
    </row>
    <row r="263" spans="1:12" x14ac:dyDescent="0.25">
      <c r="A263">
        <v>2019</v>
      </c>
      <c r="B263">
        <v>10</v>
      </c>
      <c r="C263">
        <v>5</v>
      </c>
      <c r="D263">
        <v>201</v>
      </c>
      <c r="E263" t="s">
        <v>127</v>
      </c>
      <c r="F263">
        <v>2359.86</v>
      </c>
      <c r="G263">
        <v>-60.89</v>
      </c>
      <c r="H263">
        <v>0</v>
      </c>
      <c r="I263">
        <v>0</v>
      </c>
      <c r="J263">
        <v>0</v>
      </c>
      <c r="K263">
        <v>2298.9699999999998</v>
      </c>
      <c r="L263" t="str">
        <f t="shared" si="4"/>
        <v>1-Residential</v>
      </c>
    </row>
    <row r="264" spans="1:12" x14ac:dyDescent="0.25">
      <c r="A264">
        <v>2019</v>
      </c>
      <c r="B264">
        <v>10</v>
      </c>
      <c r="C264">
        <v>5</v>
      </c>
      <c r="D264">
        <v>201</v>
      </c>
      <c r="E264" t="s">
        <v>119</v>
      </c>
      <c r="F264">
        <v>26.73</v>
      </c>
      <c r="G264">
        <v>-0.19</v>
      </c>
      <c r="H264">
        <v>0</v>
      </c>
      <c r="I264">
        <v>0</v>
      </c>
      <c r="J264">
        <v>0</v>
      </c>
      <c r="K264">
        <v>26.54</v>
      </c>
      <c r="L264" t="str">
        <f t="shared" si="4"/>
        <v>Street</v>
      </c>
    </row>
    <row r="265" spans="1:12" x14ac:dyDescent="0.25">
      <c r="A265">
        <v>2019</v>
      </c>
      <c r="B265">
        <v>10</v>
      </c>
      <c r="C265">
        <v>5</v>
      </c>
      <c r="D265">
        <v>201</v>
      </c>
      <c r="E265" t="s">
        <v>125</v>
      </c>
      <c r="F265">
        <v>66252.56</v>
      </c>
      <c r="G265">
        <v>-543.52</v>
      </c>
      <c r="H265">
        <v>0</v>
      </c>
      <c r="I265">
        <v>0</v>
      </c>
      <c r="J265">
        <v>0</v>
      </c>
      <c r="K265">
        <v>65709.039999999994</v>
      </c>
      <c r="L265" t="str">
        <f t="shared" si="4"/>
        <v>Street</v>
      </c>
    </row>
    <row r="266" spans="1:12" x14ac:dyDescent="0.25">
      <c r="A266">
        <v>2019</v>
      </c>
      <c r="B266">
        <v>9</v>
      </c>
      <c r="C266">
        <v>4</v>
      </c>
      <c r="D266">
        <v>201</v>
      </c>
      <c r="E266" t="s">
        <v>109</v>
      </c>
      <c r="F266">
        <v>252017.6</v>
      </c>
      <c r="G266">
        <v>-1713.61</v>
      </c>
      <c r="H266">
        <v>0</v>
      </c>
      <c r="I266">
        <v>0</v>
      </c>
      <c r="J266">
        <v>0</v>
      </c>
      <c r="K266">
        <v>250303.99</v>
      </c>
      <c r="L266" t="str">
        <f t="shared" si="4"/>
        <v>3-Small C&amp;I</v>
      </c>
    </row>
    <row r="267" spans="1:12" x14ac:dyDescent="0.25">
      <c r="A267">
        <v>2019</v>
      </c>
      <c r="B267">
        <v>9</v>
      </c>
      <c r="C267">
        <v>4</v>
      </c>
      <c r="D267">
        <v>201</v>
      </c>
      <c r="E267" t="s">
        <v>110</v>
      </c>
      <c r="F267">
        <v>103.53</v>
      </c>
      <c r="G267">
        <v>-0.7</v>
      </c>
      <c r="H267">
        <v>0</v>
      </c>
      <c r="I267">
        <v>0</v>
      </c>
      <c r="J267">
        <v>0</v>
      </c>
      <c r="K267">
        <v>102.83</v>
      </c>
      <c r="L267" t="str">
        <f t="shared" si="4"/>
        <v>3-Small C&amp;I</v>
      </c>
    </row>
    <row r="268" spans="1:12" x14ac:dyDescent="0.25">
      <c r="A268">
        <v>2019</v>
      </c>
      <c r="B268">
        <v>9</v>
      </c>
      <c r="C268">
        <v>4</v>
      </c>
      <c r="D268">
        <v>201</v>
      </c>
      <c r="E268" t="s">
        <v>111</v>
      </c>
      <c r="F268">
        <v>689.68</v>
      </c>
      <c r="G268">
        <v>-4.7</v>
      </c>
      <c r="H268">
        <v>0</v>
      </c>
      <c r="I268">
        <v>0</v>
      </c>
      <c r="J268">
        <v>0</v>
      </c>
      <c r="K268">
        <v>684.98</v>
      </c>
      <c r="L268" t="str">
        <f t="shared" si="4"/>
        <v>3-Small C&amp;I</v>
      </c>
    </row>
    <row r="269" spans="1:12" x14ac:dyDescent="0.25">
      <c r="A269">
        <v>2019</v>
      </c>
      <c r="B269">
        <v>9</v>
      </c>
      <c r="C269">
        <v>4</v>
      </c>
      <c r="D269">
        <v>201</v>
      </c>
      <c r="E269" t="s">
        <v>112</v>
      </c>
      <c r="F269">
        <v>2073.9699999999998</v>
      </c>
      <c r="G269">
        <v>-14.14</v>
      </c>
      <c r="H269">
        <v>0</v>
      </c>
      <c r="I269">
        <v>0</v>
      </c>
      <c r="J269">
        <v>0</v>
      </c>
      <c r="K269">
        <v>2059.83</v>
      </c>
      <c r="L269" t="str">
        <f t="shared" si="4"/>
        <v>3-Small C&amp;I</v>
      </c>
    </row>
    <row r="270" spans="1:12" x14ac:dyDescent="0.25">
      <c r="A270">
        <v>2019</v>
      </c>
      <c r="B270">
        <v>9</v>
      </c>
      <c r="C270">
        <v>4</v>
      </c>
      <c r="D270">
        <v>201</v>
      </c>
      <c r="E270" t="s">
        <v>113</v>
      </c>
      <c r="F270">
        <v>167442.10999999999</v>
      </c>
      <c r="G270">
        <v>-83.74</v>
      </c>
      <c r="H270">
        <v>0</v>
      </c>
      <c r="I270">
        <v>0</v>
      </c>
      <c r="J270">
        <v>0</v>
      </c>
      <c r="K270">
        <v>167358.37</v>
      </c>
      <c r="L270" t="str">
        <f t="shared" si="4"/>
        <v>4-Medium C&amp;I</v>
      </c>
    </row>
    <row r="271" spans="1:12" x14ac:dyDescent="0.25">
      <c r="A271">
        <v>2019</v>
      </c>
      <c r="B271">
        <v>9</v>
      </c>
      <c r="C271">
        <v>4</v>
      </c>
      <c r="D271">
        <v>201</v>
      </c>
      <c r="E271" t="s">
        <v>121</v>
      </c>
      <c r="F271">
        <v>1.63</v>
      </c>
      <c r="G271">
        <v>0</v>
      </c>
      <c r="H271">
        <v>0</v>
      </c>
      <c r="I271">
        <v>0</v>
      </c>
      <c r="J271">
        <v>0</v>
      </c>
      <c r="K271">
        <v>1.63</v>
      </c>
      <c r="L271" t="str">
        <f t="shared" si="4"/>
        <v>4-Medium C&amp;I</v>
      </c>
    </row>
    <row r="272" spans="1:12" x14ac:dyDescent="0.25">
      <c r="A272">
        <v>2019</v>
      </c>
      <c r="B272">
        <v>9</v>
      </c>
      <c r="C272">
        <v>4</v>
      </c>
      <c r="D272">
        <v>201</v>
      </c>
      <c r="E272" t="s">
        <v>114</v>
      </c>
      <c r="F272">
        <v>130466.93</v>
      </c>
      <c r="G272">
        <v>-65.239999999999995</v>
      </c>
      <c r="H272">
        <v>0</v>
      </c>
      <c r="I272">
        <v>0</v>
      </c>
      <c r="J272">
        <v>0</v>
      </c>
      <c r="K272">
        <v>130401.69</v>
      </c>
      <c r="L272" t="str">
        <f t="shared" si="4"/>
        <v>5-Large C&amp;I</v>
      </c>
    </row>
    <row r="273" spans="1:12" x14ac:dyDescent="0.25">
      <c r="A273">
        <v>2019</v>
      </c>
      <c r="B273">
        <v>9</v>
      </c>
      <c r="C273">
        <v>4</v>
      </c>
      <c r="D273">
        <v>201</v>
      </c>
      <c r="E273" t="s">
        <v>115</v>
      </c>
      <c r="F273">
        <v>1090966.1100000001</v>
      </c>
      <c r="G273">
        <v>-28147.3</v>
      </c>
      <c r="H273">
        <v>0</v>
      </c>
      <c r="I273">
        <v>0</v>
      </c>
      <c r="J273">
        <v>0</v>
      </c>
      <c r="K273">
        <v>1062818.81</v>
      </c>
      <c r="L273" t="str">
        <f t="shared" si="4"/>
        <v>1-Residential</v>
      </c>
    </row>
    <row r="274" spans="1:12" x14ac:dyDescent="0.25">
      <c r="A274">
        <v>2019</v>
      </c>
      <c r="B274">
        <v>9</v>
      </c>
      <c r="C274">
        <v>4</v>
      </c>
      <c r="D274">
        <v>201</v>
      </c>
      <c r="E274" t="s">
        <v>116</v>
      </c>
      <c r="F274">
        <v>6133.8</v>
      </c>
      <c r="G274">
        <v>-158.26</v>
      </c>
      <c r="H274">
        <v>0</v>
      </c>
      <c r="I274">
        <v>0</v>
      </c>
      <c r="J274">
        <v>0</v>
      </c>
      <c r="K274">
        <v>5975.54</v>
      </c>
      <c r="L274" t="str">
        <f t="shared" si="4"/>
        <v>2-Low Income Residential</v>
      </c>
    </row>
    <row r="275" spans="1:12" x14ac:dyDescent="0.25">
      <c r="A275">
        <v>2019</v>
      </c>
      <c r="B275">
        <v>9</v>
      </c>
      <c r="C275">
        <v>4</v>
      </c>
      <c r="D275">
        <v>201</v>
      </c>
      <c r="E275" t="s">
        <v>117</v>
      </c>
      <c r="F275">
        <v>1327.34</v>
      </c>
      <c r="G275">
        <v>-9.0299999999999994</v>
      </c>
      <c r="H275">
        <v>0</v>
      </c>
      <c r="I275">
        <v>0</v>
      </c>
      <c r="J275">
        <v>0</v>
      </c>
      <c r="K275">
        <v>1318.31</v>
      </c>
      <c r="L275" t="str">
        <f t="shared" si="4"/>
        <v>Street</v>
      </c>
    </row>
    <row r="276" spans="1:12" x14ac:dyDescent="0.25">
      <c r="A276">
        <v>2019</v>
      </c>
      <c r="B276">
        <v>9</v>
      </c>
      <c r="C276">
        <v>4</v>
      </c>
      <c r="D276">
        <v>201</v>
      </c>
      <c r="E276" t="s">
        <v>118</v>
      </c>
      <c r="F276">
        <v>566.65</v>
      </c>
      <c r="G276">
        <v>-3.86</v>
      </c>
      <c r="H276">
        <v>0</v>
      </c>
      <c r="I276">
        <v>0</v>
      </c>
      <c r="J276">
        <v>0</v>
      </c>
      <c r="K276">
        <v>562.79</v>
      </c>
      <c r="L276" t="str">
        <f t="shared" si="4"/>
        <v>Street</v>
      </c>
    </row>
    <row r="277" spans="1:12" x14ac:dyDescent="0.25">
      <c r="A277">
        <v>2019</v>
      </c>
      <c r="B277">
        <v>9</v>
      </c>
      <c r="C277">
        <v>4</v>
      </c>
      <c r="D277">
        <v>201</v>
      </c>
      <c r="E277" t="s">
        <v>119</v>
      </c>
      <c r="F277">
        <v>1.72</v>
      </c>
      <c r="G277">
        <v>-0.01</v>
      </c>
      <c r="H277">
        <v>0</v>
      </c>
      <c r="I277">
        <v>0</v>
      </c>
      <c r="J277">
        <v>0</v>
      </c>
      <c r="K277">
        <v>1.71</v>
      </c>
      <c r="L277" t="str">
        <f t="shared" si="4"/>
        <v>Street</v>
      </c>
    </row>
    <row r="278" spans="1:12" x14ac:dyDescent="0.25">
      <c r="A278">
        <v>2019</v>
      </c>
      <c r="B278">
        <v>9</v>
      </c>
      <c r="C278">
        <v>4</v>
      </c>
      <c r="D278">
        <v>201</v>
      </c>
      <c r="E278" t="s">
        <v>109</v>
      </c>
      <c r="F278">
        <v>0.54</v>
      </c>
      <c r="G278">
        <v>0</v>
      </c>
      <c r="H278">
        <v>0</v>
      </c>
      <c r="I278">
        <v>0</v>
      </c>
      <c r="J278">
        <v>0</v>
      </c>
      <c r="K278">
        <v>0.54</v>
      </c>
      <c r="L278" t="str">
        <f t="shared" si="4"/>
        <v>3-Small C&amp;I</v>
      </c>
    </row>
    <row r="279" spans="1:12" x14ac:dyDescent="0.25">
      <c r="A279">
        <v>2019</v>
      </c>
      <c r="B279">
        <v>9</v>
      </c>
      <c r="C279">
        <v>4</v>
      </c>
      <c r="D279">
        <v>201</v>
      </c>
      <c r="E279" t="s">
        <v>115</v>
      </c>
      <c r="F279">
        <v>860.48</v>
      </c>
      <c r="G279">
        <v>-22.21</v>
      </c>
      <c r="H279">
        <v>0</v>
      </c>
      <c r="I279">
        <v>0</v>
      </c>
      <c r="J279">
        <v>0</v>
      </c>
      <c r="K279">
        <v>838.27</v>
      </c>
      <c r="L279" t="str">
        <f t="shared" si="4"/>
        <v>1-Residential</v>
      </c>
    </row>
    <row r="280" spans="1:12" x14ac:dyDescent="0.25">
      <c r="A280">
        <v>2019</v>
      </c>
      <c r="B280">
        <v>9</v>
      </c>
      <c r="C280">
        <v>5</v>
      </c>
      <c r="D280">
        <v>201</v>
      </c>
      <c r="E280" t="s">
        <v>109</v>
      </c>
      <c r="F280">
        <v>8824064.9499999993</v>
      </c>
      <c r="G280">
        <v>-60034.79</v>
      </c>
      <c r="H280">
        <v>0</v>
      </c>
      <c r="I280">
        <v>0</v>
      </c>
      <c r="J280">
        <v>0</v>
      </c>
      <c r="K280">
        <v>8764030.1600000001</v>
      </c>
      <c r="L280" t="str">
        <f t="shared" si="4"/>
        <v>3-Small C&amp;I</v>
      </c>
    </row>
    <row r="281" spans="1:12" x14ac:dyDescent="0.25">
      <c r="A281">
        <v>2019</v>
      </c>
      <c r="B281">
        <v>9</v>
      </c>
      <c r="C281">
        <v>5</v>
      </c>
      <c r="D281">
        <v>201</v>
      </c>
      <c r="E281" t="s">
        <v>110</v>
      </c>
      <c r="F281">
        <v>608.39</v>
      </c>
      <c r="G281">
        <v>-4.1500000000000004</v>
      </c>
      <c r="H281">
        <v>0</v>
      </c>
      <c r="I281">
        <v>0</v>
      </c>
      <c r="J281">
        <v>0</v>
      </c>
      <c r="K281">
        <v>604.24</v>
      </c>
      <c r="L281" t="str">
        <f t="shared" si="4"/>
        <v>3-Small C&amp;I</v>
      </c>
    </row>
    <row r="282" spans="1:12" x14ac:dyDescent="0.25">
      <c r="A282">
        <v>2019</v>
      </c>
      <c r="B282">
        <v>9</v>
      </c>
      <c r="C282">
        <v>5</v>
      </c>
      <c r="D282">
        <v>201</v>
      </c>
      <c r="E282" t="s">
        <v>120</v>
      </c>
      <c r="F282">
        <v>17278.13</v>
      </c>
      <c r="G282">
        <v>-117.64</v>
      </c>
      <c r="H282">
        <v>0</v>
      </c>
      <c r="I282">
        <v>0</v>
      </c>
      <c r="J282">
        <v>0</v>
      </c>
      <c r="K282">
        <v>17160.490000000002</v>
      </c>
      <c r="L282" t="str">
        <f t="shared" si="4"/>
        <v>3-Small C&amp;I</v>
      </c>
    </row>
    <row r="283" spans="1:12" x14ac:dyDescent="0.25">
      <c r="A283">
        <v>2019</v>
      </c>
      <c r="B283">
        <v>9</v>
      </c>
      <c r="C283">
        <v>5</v>
      </c>
      <c r="D283">
        <v>201</v>
      </c>
      <c r="E283" t="s">
        <v>111</v>
      </c>
      <c r="F283">
        <v>89338.95</v>
      </c>
      <c r="G283">
        <v>-607.54</v>
      </c>
      <c r="H283">
        <v>0</v>
      </c>
      <c r="I283">
        <v>0</v>
      </c>
      <c r="J283">
        <v>0</v>
      </c>
      <c r="K283">
        <v>88731.41</v>
      </c>
      <c r="L283" t="str">
        <f t="shared" si="4"/>
        <v>3-Small C&amp;I</v>
      </c>
    </row>
    <row r="284" spans="1:12" x14ac:dyDescent="0.25">
      <c r="A284">
        <v>2019</v>
      </c>
      <c r="B284">
        <v>9</v>
      </c>
      <c r="C284">
        <v>5</v>
      </c>
      <c r="D284">
        <v>201</v>
      </c>
      <c r="E284" t="s">
        <v>112</v>
      </c>
      <c r="F284">
        <v>663974.73</v>
      </c>
      <c r="G284">
        <v>-4513.66</v>
      </c>
      <c r="H284">
        <v>0</v>
      </c>
      <c r="I284">
        <v>0</v>
      </c>
      <c r="J284">
        <v>0</v>
      </c>
      <c r="K284">
        <v>659461.06999999995</v>
      </c>
      <c r="L284" t="str">
        <f t="shared" si="4"/>
        <v>3-Small C&amp;I</v>
      </c>
    </row>
    <row r="285" spans="1:12" x14ac:dyDescent="0.25">
      <c r="A285">
        <v>2019</v>
      </c>
      <c r="B285">
        <v>9</v>
      </c>
      <c r="C285">
        <v>5</v>
      </c>
      <c r="D285">
        <v>201</v>
      </c>
      <c r="E285" t="s">
        <v>113</v>
      </c>
      <c r="F285">
        <v>12091463.210000001</v>
      </c>
      <c r="G285">
        <v>-6066.12</v>
      </c>
      <c r="H285">
        <v>0</v>
      </c>
      <c r="I285">
        <v>0</v>
      </c>
      <c r="J285">
        <v>0</v>
      </c>
      <c r="K285">
        <v>12085397.09</v>
      </c>
      <c r="L285" t="str">
        <f t="shared" si="4"/>
        <v>4-Medium C&amp;I</v>
      </c>
    </row>
    <row r="286" spans="1:12" x14ac:dyDescent="0.25">
      <c r="A286">
        <v>2019</v>
      </c>
      <c r="B286">
        <v>9</v>
      </c>
      <c r="C286">
        <v>5</v>
      </c>
      <c r="D286">
        <v>201</v>
      </c>
      <c r="E286" t="s">
        <v>121</v>
      </c>
      <c r="F286">
        <v>584552.06999999995</v>
      </c>
      <c r="G286">
        <v>-292.37</v>
      </c>
      <c r="H286">
        <v>0</v>
      </c>
      <c r="I286">
        <v>0</v>
      </c>
      <c r="J286">
        <v>0</v>
      </c>
      <c r="K286">
        <v>584259.69999999995</v>
      </c>
      <c r="L286" t="str">
        <f t="shared" si="4"/>
        <v>4-Medium C&amp;I</v>
      </c>
    </row>
    <row r="287" spans="1:12" x14ac:dyDescent="0.25">
      <c r="A287">
        <v>2019</v>
      </c>
      <c r="B287">
        <v>9</v>
      </c>
      <c r="C287">
        <v>5</v>
      </c>
      <c r="D287">
        <v>201</v>
      </c>
      <c r="E287" t="s">
        <v>122</v>
      </c>
      <c r="F287">
        <v>370177.82</v>
      </c>
      <c r="G287">
        <v>-185.12</v>
      </c>
      <c r="H287">
        <v>0</v>
      </c>
      <c r="I287">
        <v>0</v>
      </c>
      <c r="J287">
        <v>0</v>
      </c>
      <c r="K287">
        <v>369992.7</v>
      </c>
      <c r="L287" t="str">
        <f t="shared" si="4"/>
        <v>4-Medium C&amp;I</v>
      </c>
    </row>
    <row r="288" spans="1:12" x14ac:dyDescent="0.25">
      <c r="A288">
        <v>2019</v>
      </c>
      <c r="B288">
        <v>9</v>
      </c>
      <c r="C288">
        <v>5</v>
      </c>
      <c r="D288">
        <v>201</v>
      </c>
      <c r="E288" t="s">
        <v>114</v>
      </c>
      <c r="F288">
        <v>22121750.670000002</v>
      </c>
      <c r="G288">
        <v>-11040.85</v>
      </c>
      <c r="H288">
        <v>0</v>
      </c>
      <c r="I288">
        <v>0</v>
      </c>
      <c r="J288">
        <v>0</v>
      </c>
      <c r="K288">
        <v>22110709.82</v>
      </c>
      <c r="L288" t="str">
        <f t="shared" si="4"/>
        <v>5-Large C&amp;I</v>
      </c>
    </row>
    <row r="289" spans="1:12" x14ac:dyDescent="0.25">
      <c r="A289">
        <v>2019</v>
      </c>
      <c r="B289">
        <v>9</v>
      </c>
      <c r="C289">
        <v>5</v>
      </c>
      <c r="D289">
        <v>201</v>
      </c>
      <c r="E289" t="s">
        <v>115</v>
      </c>
      <c r="F289">
        <v>31036563.280000001</v>
      </c>
      <c r="G289">
        <v>-800779.81</v>
      </c>
      <c r="H289">
        <v>0</v>
      </c>
      <c r="I289">
        <v>-0.01</v>
      </c>
      <c r="J289">
        <v>0</v>
      </c>
      <c r="K289">
        <v>30235783.460000001</v>
      </c>
      <c r="L289" t="str">
        <f t="shared" si="4"/>
        <v>1-Residential</v>
      </c>
    </row>
    <row r="290" spans="1:12" x14ac:dyDescent="0.25">
      <c r="A290">
        <v>2019</v>
      </c>
      <c r="B290">
        <v>9</v>
      </c>
      <c r="C290">
        <v>5</v>
      </c>
      <c r="D290">
        <v>201</v>
      </c>
      <c r="E290" t="s">
        <v>116</v>
      </c>
      <c r="F290">
        <v>4338893.1500000004</v>
      </c>
      <c r="G290">
        <v>-111948.43</v>
      </c>
      <c r="H290">
        <v>0</v>
      </c>
      <c r="I290">
        <v>0</v>
      </c>
      <c r="J290">
        <v>0</v>
      </c>
      <c r="K290">
        <v>4226944.72</v>
      </c>
      <c r="L290" t="str">
        <f t="shared" si="4"/>
        <v>2-Low Income Residential</v>
      </c>
    </row>
    <row r="291" spans="1:12" x14ac:dyDescent="0.25">
      <c r="A291">
        <v>2019</v>
      </c>
      <c r="B291">
        <v>9</v>
      </c>
      <c r="C291">
        <v>5</v>
      </c>
      <c r="D291">
        <v>201</v>
      </c>
      <c r="E291" t="s">
        <v>127</v>
      </c>
      <c r="F291">
        <v>35189.4</v>
      </c>
      <c r="G291">
        <v>-907.85</v>
      </c>
      <c r="H291">
        <v>0</v>
      </c>
      <c r="I291">
        <v>0</v>
      </c>
      <c r="J291">
        <v>0</v>
      </c>
      <c r="K291">
        <v>34281.550000000003</v>
      </c>
      <c r="L291" t="str">
        <f t="shared" si="4"/>
        <v>1-Residential</v>
      </c>
    </row>
    <row r="292" spans="1:12" x14ac:dyDescent="0.25">
      <c r="A292">
        <v>2019</v>
      </c>
      <c r="B292">
        <v>9</v>
      </c>
      <c r="C292">
        <v>5</v>
      </c>
      <c r="D292">
        <v>201</v>
      </c>
      <c r="E292" t="s">
        <v>117</v>
      </c>
      <c r="F292">
        <v>107607.48</v>
      </c>
      <c r="G292">
        <v>-649.78</v>
      </c>
      <c r="H292">
        <v>0</v>
      </c>
      <c r="I292">
        <v>0</v>
      </c>
      <c r="J292">
        <v>0</v>
      </c>
      <c r="K292">
        <v>106957.7</v>
      </c>
      <c r="L292" t="str">
        <f t="shared" si="4"/>
        <v>Street</v>
      </c>
    </row>
    <row r="293" spans="1:12" x14ac:dyDescent="0.25">
      <c r="A293">
        <v>2019</v>
      </c>
      <c r="B293">
        <v>9</v>
      </c>
      <c r="C293">
        <v>5</v>
      </c>
      <c r="D293">
        <v>201</v>
      </c>
      <c r="E293" t="s">
        <v>123</v>
      </c>
      <c r="F293">
        <v>-4607.66</v>
      </c>
      <c r="G293">
        <v>47.29</v>
      </c>
      <c r="H293">
        <v>0</v>
      </c>
      <c r="I293">
        <v>0</v>
      </c>
      <c r="J293">
        <v>0</v>
      </c>
      <c r="K293">
        <v>-4560.37</v>
      </c>
      <c r="L293" t="str">
        <f t="shared" si="4"/>
        <v>Street</v>
      </c>
    </row>
    <row r="294" spans="1:12" x14ac:dyDescent="0.25">
      <c r="A294">
        <v>2019</v>
      </c>
      <c r="B294">
        <v>9</v>
      </c>
      <c r="C294">
        <v>5</v>
      </c>
      <c r="D294">
        <v>201</v>
      </c>
      <c r="E294" t="s">
        <v>124</v>
      </c>
      <c r="F294">
        <v>382.01</v>
      </c>
      <c r="G294">
        <v>-2.61</v>
      </c>
      <c r="H294">
        <v>0</v>
      </c>
      <c r="I294">
        <v>0</v>
      </c>
      <c r="J294">
        <v>0</v>
      </c>
      <c r="K294">
        <v>379.4</v>
      </c>
      <c r="L294" t="str">
        <f t="shared" si="4"/>
        <v>Street</v>
      </c>
    </row>
    <row r="295" spans="1:12" x14ac:dyDescent="0.25">
      <c r="A295">
        <v>2019</v>
      </c>
      <c r="B295">
        <v>9</v>
      </c>
      <c r="C295">
        <v>5</v>
      </c>
      <c r="D295">
        <v>201</v>
      </c>
      <c r="E295" t="s">
        <v>118</v>
      </c>
      <c r="F295">
        <v>-542.4</v>
      </c>
      <c r="G295">
        <v>5.74</v>
      </c>
      <c r="H295">
        <v>0</v>
      </c>
      <c r="I295">
        <v>0</v>
      </c>
      <c r="J295">
        <v>0</v>
      </c>
      <c r="K295">
        <v>-536.66</v>
      </c>
      <c r="L295" t="str">
        <f t="shared" si="4"/>
        <v>Street</v>
      </c>
    </row>
    <row r="296" spans="1:12" x14ac:dyDescent="0.25">
      <c r="A296">
        <v>2019</v>
      </c>
      <c r="B296">
        <v>9</v>
      </c>
      <c r="C296">
        <v>5</v>
      </c>
      <c r="D296">
        <v>201</v>
      </c>
      <c r="E296" t="s">
        <v>119</v>
      </c>
      <c r="F296">
        <v>122881.36</v>
      </c>
      <c r="G296">
        <v>-833.31</v>
      </c>
      <c r="H296">
        <v>0</v>
      </c>
      <c r="I296">
        <v>0</v>
      </c>
      <c r="J296">
        <v>0</v>
      </c>
      <c r="K296">
        <v>122048.05</v>
      </c>
      <c r="L296" t="str">
        <f t="shared" si="4"/>
        <v>Street</v>
      </c>
    </row>
    <row r="297" spans="1:12" x14ac:dyDescent="0.25">
      <c r="A297">
        <v>2019</v>
      </c>
      <c r="B297">
        <v>9</v>
      </c>
      <c r="C297">
        <v>5</v>
      </c>
      <c r="D297">
        <v>201</v>
      </c>
      <c r="E297" t="s">
        <v>125</v>
      </c>
      <c r="F297">
        <v>172017.1</v>
      </c>
      <c r="G297">
        <v>-1171.79</v>
      </c>
      <c r="H297">
        <v>0</v>
      </c>
      <c r="I297">
        <v>0</v>
      </c>
      <c r="J297">
        <v>0</v>
      </c>
      <c r="K297">
        <v>170845.31</v>
      </c>
      <c r="L297" t="str">
        <f t="shared" si="4"/>
        <v>Street</v>
      </c>
    </row>
    <row r="298" spans="1:12" x14ac:dyDescent="0.25">
      <c r="A298">
        <v>2019</v>
      </c>
      <c r="B298">
        <v>9</v>
      </c>
      <c r="C298">
        <v>5</v>
      </c>
      <c r="D298">
        <v>201</v>
      </c>
      <c r="E298" t="s">
        <v>126</v>
      </c>
      <c r="F298">
        <v>-72.290000000000006</v>
      </c>
      <c r="G298">
        <v>0.57999999999999996</v>
      </c>
      <c r="H298">
        <v>0</v>
      </c>
      <c r="I298">
        <v>0</v>
      </c>
      <c r="J298">
        <v>0</v>
      </c>
      <c r="K298">
        <v>-71.709999999999994</v>
      </c>
      <c r="L298" t="str">
        <f t="shared" si="4"/>
        <v>Street</v>
      </c>
    </row>
    <row r="299" spans="1:12" x14ac:dyDescent="0.25">
      <c r="A299">
        <v>2019</v>
      </c>
      <c r="B299">
        <v>9</v>
      </c>
      <c r="C299">
        <v>5</v>
      </c>
      <c r="D299">
        <v>201</v>
      </c>
      <c r="E299" t="s">
        <v>109</v>
      </c>
      <c r="F299">
        <v>471966.48</v>
      </c>
      <c r="G299">
        <v>-3210.35</v>
      </c>
      <c r="H299">
        <v>0</v>
      </c>
      <c r="I299">
        <v>0</v>
      </c>
      <c r="J299">
        <v>0</v>
      </c>
      <c r="K299">
        <v>468756.13</v>
      </c>
      <c r="L299" t="str">
        <f t="shared" si="4"/>
        <v>3-Small C&amp;I</v>
      </c>
    </row>
    <row r="300" spans="1:12" x14ac:dyDescent="0.25">
      <c r="A300">
        <v>2019</v>
      </c>
      <c r="B300">
        <v>9</v>
      </c>
      <c r="C300">
        <v>5</v>
      </c>
      <c r="D300">
        <v>201</v>
      </c>
      <c r="E300" t="s">
        <v>120</v>
      </c>
      <c r="F300">
        <v>5149.38</v>
      </c>
      <c r="G300">
        <v>-34.909999999999997</v>
      </c>
      <c r="H300">
        <v>0</v>
      </c>
      <c r="I300">
        <v>0</v>
      </c>
      <c r="J300">
        <v>0</v>
      </c>
      <c r="K300">
        <v>5114.47</v>
      </c>
      <c r="L300" t="str">
        <f t="shared" si="4"/>
        <v>3-Small C&amp;I</v>
      </c>
    </row>
    <row r="301" spans="1:12" x14ac:dyDescent="0.25">
      <c r="A301">
        <v>2019</v>
      </c>
      <c r="B301">
        <v>9</v>
      </c>
      <c r="C301">
        <v>5</v>
      </c>
      <c r="D301">
        <v>201</v>
      </c>
      <c r="E301" t="s">
        <v>111</v>
      </c>
      <c r="F301">
        <v>2266.06</v>
      </c>
      <c r="G301">
        <v>-15.4</v>
      </c>
      <c r="H301">
        <v>0</v>
      </c>
      <c r="I301">
        <v>0</v>
      </c>
      <c r="J301">
        <v>0</v>
      </c>
      <c r="K301">
        <v>2250.66</v>
      </c>
      <c r="L301" t="str">
        <f t="shared" si="4"/>
        <v>3-Small C&amp;I</v>
      </c>
    </row>
    <row r="302" spans="1:12" x14ac:dyDescent="0.25">
      <c r="A302">
        <v>2019</v>
      </c>
      <c r="B302">
        <v>9</v>
      </c>
      <c r="C302">
        <v>5</v>
      </c>
      <c r="D302">
        <v>201</v>
      </c>
      <c r="E302" t="s">
        <v>112</v>
      </c>
      <c r="F302">
        <v>26202.92</v>
      </c>
      <c r="G302">
        <v>-178.05</v>
      </c>
      <c r="H302">
        <v>0</v>
      </c>
      <c r="I302">
        <v>0</v>
      </c>
      <c r="J302">
        <v>0</v>
      </c>
      <c r="K302">
        <v>26024.87</v>
      </c>
      <c r="L302" t="str">
        <f t="shared" si="4"/>
        <v>3-Small C&amp;I</v>
      </c>
    </row>
    <row r="303" spans="1:12" x14ac:dyDescent="0.25">
      <c r="A303">
        <v>2019</v>
      </c>
      <c r="B303">
        <v>9</v>
      </c>
      <c r="C303">
        <v>5</v>
      </c>
      <c r="D303">
        <v>201</v>
      </c>
      <c r="E303" t="s">
        <v>113</v>
      </c>
      <c r="F303">
        <v>696306.24</v>
      </c>
      <c r="G303">
        <v>-348.2</v>
      </c>
      <c r="H303">
        <v>0</v>
      </c>
      <c r="I303">
        <v>0</v>
      </c>
      <c r="J303">
        <v>0</v>
      </c>
      <c r="K303">
        <v>695958.04</v>
      </c>
      <c r="L303" t="str">
        <f t="shared" si="4"/>
        <v>4-Medium C&amp;I</v>
      </c>
    </row>
    <row r="304" spans="1:12" x14ac:dyDescent="0.25">
      <c r="A304">
        <v>2019</v>
      </c>
      <c r="B304">
        <v>9</v>
      </c>
      <c r="C304">
        <v>5</v>
      </c>
      <c r="D304">
        <v>201</v>
      </c>
      <c r="E304" t="s">
        <v>121</v>
      </c>
      <c r="F304">
        <v>47488.52</v>
      </c>
      <c r="G304">
        <v>-23.75</v>
      </c>
      <c r="H304">
        <v>0</v>
      </c>
      <c r="I304">
        <v>0</v>
      </c>
      <c r="J304">
        <v>0</v>
      </c>
      <c r="K304">
        <v>47464.77</v>
      </c>
      <c r="L304" t="str">
        <f t="shared" si="4"/>
        <v>4-Medium C&amp;I</v>
      </c>
    </row>
    <row r="305" spans="1:12" x14ac:dyDescent="0.25">
      <c r="A305">
        <v>2019</v>
      </c>
      <c r="B305">
        <v>9</v>
      </c>
      <c r="C305">
        <v>5</v>
      </c>
      <c r="D305">
        <v>201</v>
      </c>
      <c r="E305" t="s">
        <v>122</v>
      </c>
      <c r="F305">
        <v>20827.18</v>
      </c>
      <c r="G305">
        <v>-10.41</v>
      </c>
      <c r="H305">
        <v>0</v>
      </c>
      <c r="I305">
        <v>0</v>
      </c>
      <c r="J305">
        <v>0</v>
      </c>
      <c r="K305">
        <v>20816.77</v>
      </c>
      <c r="L305" t="str">
        <f t="shared" si="4"/>
        <v>4-Medium C&amp;I</v>
      </c>
    </row>
    <row r="306" spans="1:12" x14ac:dyDescent="0.25">
      <c r="A306">
        <v>2019</v>
      </c>
      <c r="B306">
        <v>9</v>
      </c>
      <c r="C306">
        <v>5</v>
      </c>
      <c r="D306">
        <v>201</v>
      </c>
      <c r="E306" t="s">
        <v>114</v>
      </c>
      <c r="F306">
        <v>1181215.1299999999</v>
      </c>
      <c r="G306">
        <v>-590.61</v>
      </c>
      <c r="H306">
        <v>0</v>
      </c>
      <c r="I306">
        <v>0</v>
      </c>
      <c r="J306">
        <v>0</v>
      </c>
      <c r="K306">
        <v>1180624.52</v>
      </c>
      <c r="L306" t="str">
        <f t="shared" si="4"/>
        <v>5-Large C&amp;I</v>
      </c>
    </row>
    <row r="307" spans="1:12" x14ac:dyDescent="0.25">
      <c r="A307">
        <v>2019</v>
      </c>
      <c r="B307">
        <v>9</v>
      </c>
      <c r="C307">
        <v>5</v>
      </c>
      <c r="D307">
        <v>201</v>
      </c>
      <c r="E307" t="s">
        <v>115</v>
      </c>
      <c r="F307">
        <v>1279340.75</v>
      </c>
      <c r="G307">
        <v>-33007</v>
      </c>
      <c r="H307">
        <v>0</v>
      </c>
      <c r="I307">
        <v>0</v>
      </c>
      <c r="J307">
        <v>0</v>
      </c>
      <c r="K307">
        <v>1246333.75</v>
      </c>
      <c r="L307" t="str">
        <f t="shared" si="4"/>
        <v>1-Residential</v>
      </c>
    </row>
    <row r="308" spans="1:12" x14ac:dyDescent="0.25">
      <c r="A308">
        <v>2019</v>
      </c>
      <c r="B308">
        <v>9</v>
      </c>
      <c r="C308">
        <v>5</v>
      </c>
      <c r="D308">
        <v>201</v>
      </c>
      <c r="E308" t="s">
        <v>116</v>
      </c>
      <c r="F308">
        <v>200328.17</v>
      </c>
      <c r="G308">
        <v>-5168.84</v>
      </c>
      <c r="H308">
        <v>0</v>
      </c>
      <c r="I308">
        <v>0</v>
      </c>
      <c r="J308">
        <v>0</v>
      </c>
      <c r="K308">
        <v>195159.33</v>
      </c>
      <c r="L308" t="str">
        <f t="shared" si="4"/>
        <v>2-Low Income Residential</v>
      </c>
    </row>
    <row r="309" spans="1:12" x14ac:dyDescent="0.25">
      <c r="A309">
        <v>2019</v>
      </c>
      <c r="B309">
        <v>9</v>
      </c>
      <c r="C309">
        <v>5</v>
      </c>
      <c r="D309">
        <v>201</v>
      </c>
      <c r="E309" t="s">
        <v>127</v>
      </c>
      <c r="F309">
        <v>217.67</v>
      </c>
      <c r="G309">
        <v>-5.62</v>
      </c>
      <c r="H309">
        <v>0</v>
      </c>
      <c r="I309">
        <v>0</v>
      </c>
      <c r="J309">
        <v>0</v>
      </c>
      <c r="K309">
        <v>212.05</v>
      </c>
      <c r="L309" t="str">
        <f t="shared" si="4"/>
        <v>1-Residential</v>
      </c>
    </row>
    <row r="310" spans="1:12" x14ac:dyDescent="0.25">
      <c r="A310">
        <v>2019</v>
      </c>
      <c r="B310">
        <v>9</v>
      </c>
      <c r="C310">
        <v>5</v>
      </c>
      <c r="D310">
        <v>201</v>
      </c>
      <c r="E310" t="s">
        <v>119</v>
      </c>
      <c r="F310">
        <v>-899.95</v>
      </c>
      <c r="G310">
        <v>6.35</v>
      </c>
      <c r="H310">
        <v>0</v>
      </c>
      <c r="I310">
        <v>0</v>
      </c>
      <c r="J310">
        <v>0</v>
      </c>
      <c r="K310">
        <v>-893.6</v>
      </c>
      <c r="L310" t="str">
        <f t="shared" si="4"/>
        <v>Street</v>
      </c>
    </row>
    <row r="311" spans="1:12" x14ac:dyDescent="0.25">
      <c r="A311">
        <v>2019</v>
      </c>
      <c r="B311">
        <v>8</v>
      </c>
      <c r="C311">
        <v>4</v>
      </c>
      <c r="D311">
        <v>201</v>
      </c>
      <c r="E311" t="s">
        <v>109</v>
      </c>
      <c r="F311">
        <v>263608.48</v>
      </c>
      <c r="G311">
        <v>-1792.29</v>
      </c>
      <c r="H311">
        <v>0</v>
      </c>
      <c r="I311">
        <v>0</v>
      </c>
      <c r="J311">
        <v>0</v>
      </c>
      <c r="K311">
        <v>261816.19</v>
      </c>
      <c r="L311" t="str">
        <f t="shared" si="4"/>
        <v>3-Small C&amp;I</v>
      </c>
    </row>
    <row r="312" spans="1:12" x14ac:dyDescent="0.25">
      <c r="A312">
        <v>2019</v>
      </c>
      <c r="B312">
        <v>8</v>
      </c>
      <c r="C312">
        <v>4</v>
      </c>
      <c r="D312">
        <v>201</v>
      </c>
      <c r="E312" t="s">
        <v>110</v>
      </c>
      <c r="F312">
        <v>85.72</v>
      </c>
      <c r="G312">
        <v>-0.6</v>
      </c>
      <c r="H312">
        <v>0</v>
      </c>
      <c r="I312">
        <v>0</v>
      </c>
      <c r="J312">
        <v>0</v>
      </c>
      <c r="K312">
        <v>85.12</v>
      </c>
      <c r="L312" t="str">
        <f t="shared" si="4"/>
        <v>3-Small C&amp;I</v>
      </c>
    </row>
    <row r="313" spans="1:12" x14ac:dyDescent="0.25">
      <c r="A313">
        <v>2019</v>
      </c>
      <c r="B313">
        <v>8</v>
      </c>
      <c r="C313">
        <v>4</v>
      </c>
      <c r="D313">
        <v>201</v>
      </c>
      <c r="E313" t="s">
        <v>111</v>
      </c>
      <c r="F313">
        <v>726.2</v>
      </c>
      <c r="G313">
        <v>-4.93</v>
      </c>
      <c r="H313">
        <v>0</v>
      </c>
      <c r="I313">
        <v>0</v>
      </c>
      <c r="J313">
        <v>0</v>
      </c>
      <c r="K313">
        <v>721.27</v>
      </c>
      <c r="L313" t="str">
        <f t="shared" si="4"/>
        <v>3-Small C&amp;I</v>
      </c>
    </row>
    <row r="314" spans="1:12" x14ac:dyDescent="0.25">
      <c r="A314">
        <v>2019</v>
      </c>
      <c r="B314">
        <v>8</v>
      </c>
      <c r="C314">
        <v>4</v>
      </c>
      <c r="D314">
        <v>201</v>
      </c>
      <c r="E314" t="s">
        <v>112</v>
      </c>
      <c r="F314">
        <v>2145.25</v>
      </c>
      <c r="G314">
        <v>-14.6</v>
      </c>
      <c r="H314">
        <v>0</v>
      </c>
      <c r="I314">
        <v>0</v>
      </c>
      <c r="J314">
        <v>0</v>
      </c>
      <c r="K314">
        <v>2130.65</v>
      </c>
      <c r="L314" t="str">
        <f t="shared" si="4"/>
        <v>3-Small C&amp;I</v>
      </c>
    </row>
    <row r="315" spans="1:12" x14ac:dyDescent="0.25">
      <c r="A315">
        <v>2019</v>
      </c>
      <c r="B315">
        <v>8</v>
      </c>
      <c r="C315">
        <v>4</v>
      </c>
      <c r="D315">
        <v>201</v>
      </c>
      <c r="E315" t="s">
        <v>113</v>
      </c>
      <c r="F315">
        <v>178852.23</v>
      </c>
      <c r="G315">
        <v>-89.43</v>
      </c>
      <c r="H315">
        <v>0</v>
      </c>
      <c r="I315">
        <v>0</v>
      </c>
      <c r="J315">
        <v>0</v>
      </c>
      <c r="K315">
        <v>178762.8</v>
      </c>
      <c r="L315" t="str">
        <f t="shared" si="4"/>
        <v>4-Medium C&amp;I</v>
      </c>
    </row>
    <row r="316" spans="1:12" x14ac:dyDescent="0.25">
      <c r="A316">
        <v>2019</v>
      </c>
      <c r="B316">
        <v>8</v>
      </c>
      <c r="C316">
        <v>4</v>
      </c>
      <c r="D316">
        <v>201</v>
      </c>
      <c r="E316" t="s">
        <v>121</v>
      </c>
      <c r="F316">
        <v>1.45</v>
      </c>
      <c r="G316">
        <v>0</v>
      </c>
      <c r="H316">
        <v>0</v>
      </c>
      <c r="I316">
        <v>0</v>
      </c>
      <c r="J316">
        <v>0</v>
      </c>
      <c r="K316">
        <v>1.45</v>
      </c>
      <c r="L316" t="str">
        <f t="shared" si="4"/>
        <v>4-Medium C&amp;I</v>
      </c>
    </row>
    <row r="317" spans="1:12" x14ac:dyDescent="0.25">
      <c r="A317">
        <v>2019</v>
      </c>
      <c r="B317">
        <v>8</v>
      </c>
      <c r="C317">
        <v>4</v>
      </c>
      <c r="D317">
        <v>201</v>
      </c>
      <c r="E317" t="s">
        <v>114</v>
      </c>
      <c r="F317">
        <v>126196.82</v>
      </c>
      <c r="G317">
        <v>-63.1</v>
      </c>
      <c r="H317">
        <v>0</v>
      </c>
      <c r="I317">
        <v>0</v>
      </c>
      <c r="J317">
        <v>0</v>
      </c>
      <c r="K317">
        <v>126133.72</v>
      </c>
      <c r="L317" t="str">
        <f t="shared" si="4"/>
        <v>5-Large C&amp;I</v>
      </c>
    </row>
    <row r="318" spans="1:12" x14ac:dyDescent="0.25">
      <c r="A318">
        <v>2019</v>
      </c>
      <c r="B318">
        <v>8</v>
      </c>
      <c r="C318">
        <v>4</v>
      </c>
      <c r="D318">
        <v>201</v>
      </c>
      <c r="E318" t="s">
        <v>115</v>
      </c>
      <c r="F318">
        <v>1295600.02</v>
      </c>
      <c r="G318">
        <v>-33426.5</v>
      </c>
      <c r="H318">
        <v>0</v>
      </c>
      <c r="I318">
        <v>0</v>
      </c>
      <c r="J318">
        <v>0</v>
      </c>
      <c r="K318">
        <v>1262173.52</v>
      </c>
      <c r="L318" t="str">
        <f t="shared" si="4"/>
        <v>1-Residential</v>
      </c>
    </row>
    <row r="319" spans="1:12" x14ac:dyDescent="0.25">
      <c r="A319">
        <v>2019</v>
      </c>
      <c r="B319">
        <v>8</v>
      </c>
      <c r="C319">
        <v>4</v>
      </c>
      <c r="D319">
        <v>201</v>
      </c>
      <c r="E319" t="s">
        <v>116</v>
      </c>
      <c r="F319">
        <v>8067.49</v>
      </c>
      <c r="G319">
        <v>-208.12</v>
      </c>
      <c r="H319">
        <v>0</v>
      </c>
      <c r="I319">
        <v>0</v>
      </c>
      <c r="J319">
        <v>0</v>
      </c>
      <c r="K319">
        <v>7859.37</v>
      </c>
      <c r="L319" t="str">
        <f t="shared" si="4"/>
        <v>2-Low Income Residential</v>
      </c>
    </row>
    <row r="320" spans="1:12" x14ac:dyDescent="0.25">
      <c r="A320">
        <v>2019</v>
      </c>
      <c r="B320">
        <v>8</v>
      </c>
      <c r="C320">
        <v>4</v>
      </c>
      <c r="D320">
        <v>201</v>
      </c>
      <c r="E320" t="s">
        <v>117</v>
      </c>
      <c r="F320">
        <v>1271.06</v>
      </c>
      <c r="G320">
        <v>-8.65</v>
      </c>
      <c r="H320">
        <v>0</v>
      </c>
      <c r="I320">
        <v>0</v>
      </c>
      <c r="J320">
        <v>0</v>
      </c>
      <c r="K320">
        <v>1262.4100000000001</v>
      </c>
      <c r="L320" t="str">
        <f t="shared" si="4"/>
        <v>Street</v>
      </c>
    </row>
    <row r="321" spans="1:12" x14ac:dyDescent="0.25">
      <c r="A321">
        <v>2019</v>
      </c>
      <c r="B321">
        <v>8</v>
      </c>
      <c r="C321">
        <v>4</v>
      </c>
      <c r="D321">
        <v>201</v>
      </c>
      <c r="E321" t="s">
        <v>118</v>
      </c>
      <c r="F321">
        <v>540.12</v>
      </c>
      <c r="G321">
        <v>-3.68</v>
      </c>
      <c r="H321">
        <v>0</v>
      </c>
      <c r="I321">
        <v>0</v>
      </c>
      <c r="J321">
        <v>0</v>
      </c>
      <c r="K321">
        <v>536.44000000000005</v>
      </c>
      <c r="L321" t="str">
        <f t="shared" si="4"/>
        <v>Street</v>
      </c>
    </row>
    <row r="322" spans="1:12" x14ac:dyDescent="0.25">
      <c r="A322">
        <v>2019</v>
      </c>
      <c r="B322">
        <v>8</v>
      </c>
      <c r="C322">
        <v>4</v>
      </c>
      <c r="D322">
        <v>201</v>
      </c>
      <c r="E322" t="s">
        <v>119</v>
      </c>
      <c r="F322">
        <v>1.63</v>
      </c>
      <c r="G322">
        <v>-0.01</v>
      </c>
      <c r="H322">
        <v>0</v>
      </c>
      <c r="I322">
        <v>0</v>
      </c>
      <c r="J322">
        <v>0</v>
      </c>
      <c r="K322">
        <v>1.62</v>
      </c>
      <c r="L322" t="str">
        <f t="shared" ref="L322:L385" si="5">VLOOKUP(E322,N:O,2,FALSE)</f>
        <v>Street</v>
      </c>
    </row>
    <row r="323" spans="1:12" x14ac:dyDescent="0.25">
      <c r="A323">
        <v>2019</v>
      </c>
      <c r="B323">
        <v>8</v>
      </c>
      <c r="C323">
        <v>4</v>
      </c>
      <c r="D323">
        <v>201</v>
      </c>
      <c r="E323" t="s">
        <v>115</v>
      </c>
      <c r="F323">
        <v>162.97999999999999</v>
      </c>
      <c r="G323">
        <v>-4.22</v>
      </c>
      <c r="H323">
        <v>0</v>
      </c>
      <c r="I323">
        <v>0</v>
      </c>
      <c r="J323">
        <v>0</v>
      </c>
      <c r="K323">
        <v>158.76</v>
      </c>
      <c r="L323" t="str">
        <f t="shared" si="5"/>
        <v>1-Residential</v>
      </c>
    </row>
    <row r="324" spans="1:12" x14ac:dyDescent="0.25">
      <c r="A324">
        <v>2019</v>
      </c>
      <c r="B324">
        <v>8</v>
      </c>
      <c r="C324">
        <v>5</v>
      </c>
      <c r="D324">
        <v>201</v>
      </c>
      <c r="E324" t="s">
        <v>109</v>
      </c>
      <c r="F324">
        <v>10384112.050000001</v>
      </c>
      <c r="G324">
        <v>-70606.100000000006</v>
      </c>
      <c r="H324">
        <v>0</v>
      </c>
      <c r="I324">
        <v>0</v>
      </c>
      <c r="J324">
        <v>0</v>
      </c>
      <c r="K324">
        <v>10313505.949999999</v>
      </c>
      <c r="L324" t="str">
        <f t="shared" si="5"/>
        <v>3-Small C&amp;I</v>
      </c>
    </row>
    <row r="325" spans="1:12" x14ac:dyDescent="0.25">
      <c r="A325">
        <v>2019</v>
      </c>
      <c r="B325">
        <v>8</v>
      </c>
      <c r="C325">
        <v>5</v>
      </c>
      <c r="D325">
        <v>201</v>
      </c>
      <c r="E325" t="s">
        <v>110</v>
      </c>
      <c r="F325">
        <v>539.74</v>
      </c>
      <c r="G325">
        <v>-3.67</v>
      </c>
      <c r="H325">
        <v>0</v>
      </c>
      <c r="I325">
        <v>0</v>
      </c>
      <c r="J325">
        <v>0</v>
      </c>
      <c r="K325">
        <v>536.07000000000005</v>
      </c>
      <c r="L325" t="str">
        <f t="shared" si="5"/>
        <v>3-Small C&amp;I</v>
      </c>
    </row>
    <row r="326" spans="1:12" x14ac:dyDescent="0.25">
      <c r="A326">
        <v>2019</v>
      </c>
      <c r="B326">
        <v>8</v>
      </c>
      <c r="C326">
        <v>5</v>
      </c>
      <c r="D326">
        <v>201</v>
      </c>
      <c r="E326" t="s">
        <v>120</v>
      </c>
      <c r="F326">
        <v>17293.439999999999</v>
      </c>
      <c r="G326">
        <v>-117.74</v>
      </c>
      <c r="H326">
        <v>0</v>
      </c>
      <c r="I326">
        <v>0</v>
      </c>
      <c r="J326">
        <v>0</v>
      </c>
      <c r="K326">
        <v>17175.7</v>
      </c>
      <c r="L326" t="str">
        <f t="shared" si="5"/>
        <v>3-Small C&amp;I</v>
      </c>
    </row>
    <row r="327" spans="1:12" x14ac:dyDescent="0.25">
      <c r="A327">
        <v>2019</v>
      </c>
      <c r="B327">
        <v>8</v>
      </c>
      <c r="C327">
        <v>5</v>
      </c>
      <c r="D327">
        <v>201</v>
      </c>
      <c r="E327" t="s">
        <v>111</v>
      </c>
      <c r="F327">
        <v>105059.21</v>
      </c>
      <c r="G327">
        <v>-714.36</v>
      </c>
      <c r="H327">
        <v>0</v>
      </c>
      <c r="I327">
        <v>0</v>
      </c>
      <c r="J327">
        <v>0</v>
      </c>
      <c r="K327">
        <v>104344.85</v>
      </c>
      <c r="L327" t="str">
        <f t="shared" si="5"/>
        <v>3-Small C&amp;I</v>
      </c>
    </row>
    <row r="328" spans="1:12" x14ac:dyDescent="0.25">
      <c r="A328">
        <v>2019</v>
      </c>
      <c r="B328">
        <v>8</v>
      </c>
      <c r="C328">
        <v>5</v>
      </c>
      <c r="D328">
        <v>201</v>
      </c>
      <c r="E328" t="s">
        <v>112</v>
      </c>
      <c r="F328">
        <v>713480.46</v>
      </c>
      <c r="G328">
        <v>-4850.8900000000003</v>
      </c>
      <c r="H328">
        <v>0</v>
      </c>
      <c r="I328">
        <v>0</v>
      </c>
      <c r="J328">
        <v>0</v>
      </c>
      <c r="K328">
        <v>708629.57</v>
      </c>
      <c r="L328" t="str">
        <f t="shared" si="5"/>
        <v>3-Small C&amp;I</v>
      </c>
    </row>
    <row r="329" spans="1:12" x14ac:dyDescent="0.25">
      <c r="A329">
        <v>2019</v>
      </c>
      <c r="B329">
        <v>8</v>
      </c>
      <c r="C329">
        <v>5</v>
      </c>
      <c r="D329">
        <v>201</v>
      </c>
      <c r="E329" t="s">
        <v>113</v>
      </c>
      <c r="F329">
        <v>14028091.65</v>
      </c>
      <c r="G329">
        <v>-6991.91</v>
      </c>
      <c r="H329">
        <v>0</v>
      </c>
      <c r="I329">
        <v>0</v>
      </c>
      <c r="J329">
        <v>0</v>
      </c>
      <c r="K329">
        <v>14021099.74</v>
      </c>
      <c r="L329" t="str">
        <f t="shared" si="5"/>
        <v>4-Medium C&amp;I</v>
      </c>
    </row>
    <row r="330" spans="1:12" x14ac:dyDescent="0.25">
      <c r="A330">
        <v>2019</v>
      </c>
      <c r="B330">
        <v>8</v>
      </c>
      <c r="C330">
        <v>5</v>
      </c>
      <c r="D330">
        <v>201</v>
      </c>
      <c r="E330" t="s">
        <v>121</v>
      </c>
      <c r="F330">
        <v>678835.61</v>
      </c>
      <c r="G330">
        <v>-339.38</v>
      </c>
      <c r="H330">
        <v>0</v>
      </c>
      <c r="I330">
        <v>0</v>
      </c>
      <c r="J330">
        <v>0</v>
      </c>
      <c r="K330">
        <v>678496.23</v>
      </c>
      <c r="L330" t="str">
        <f t="shared" si="5"/>
        <v>4-Medium C&amp;I</v>
      </c>
    </row>
    <row r="331" spans="1:12" x14ac:dyDescent="0.25">
      <c r="A331">
        <v>2019</v>
      </c>
      <c r="B331">
        <v>8</v>
      </c>
      <c r="C331">
        <v>5</v>
      </c>
      <c r="D331">
        <v>201</v>
      </c>
      <c r="E331" t="s">
        <v>122</v>
      </c>
      <c r="F331">
        <v>447775.77</v>
      </c>
      <c r="G331">
        <v>-223.9</v>
      </c>
      <c r="H331">
        <v>0</v>
      </c>
      <c r="I331">
        <v>0</v>
      </c>
      <c r="J331">
        <v>0</v>
      </c>
      <c r="K331">
        <v>447551.87</v>
      </c>
      <c r="L331" t="str">
        <f t="shared" si="5"/>
        <v>4-Medium C&amp;I</v>
      </c>
    </row>
    <row r="332" spans="1:12" x14ac:dyDescent="0.25">
      <c r="A332">
        <v>2019</v>
      </c>
      <c r="B332">
        <v>8</v>
      </c>
      <c r="C332">
        <v>5</v>
      </c>
      <c r="D332">
        <v>201</v>
      </c>
      <c r="E332" t="s">
        <v>114</v>
      </c>
      <c r="F332">
        <v>24508252.34</v>
      </c>
      <c r="G332">
        <v>-12208.54</v>
      </c>
      <c r="H332">
        <v>0</v>
      </c>
      <c r="I332">
        <v>0</v>
      </c>
      <c r="J332">
        <v>0</v>
      </c>
      <c r="K332">
        <v>24496043.800000001</v>
      </c>
      <c r="L332" t="str">
        <f t="shared" si="5"/>
        <v>5-Large C&amp;I</v>
      </c>
    </row>
    <row r="333" spans="1:12" x14ac:dyDescent="0.25">
      <c r="A333">
        <v>2019</v>
      </c>
      <c r="B333">
        <v>8</v>
      </c>
      <c r="C333">
        <v>5</v>
      </c>
      <c r="D333">
        <v>201</v>
      </c>
      <c r="E333" t="s">
        <v>115</v>
      </c>
      <c r="F333">
        <v>41525873.380000003</v>
      </c>
      <c r="G333">
        <v>-1071381.6100000001</v>
      </c>
      <c r="H333">
        <v>0</v>
      </c>
      <c r="I333">
        <v>0</v>
      </c>
      <c r="J333">
        <v>0</v>
      </c>
      <c r="K333">
        <v>40454491.770000003</v>
      </c>
      <c r="L333" t="str">
        <f t="shared" si="5"/>
        <v>1-Residential</v>
      </c>
    </row>
    <row r="334" spans="1:12" x14ac:dyDescent="0.25">
      <c r="A334">
        <v>2019</v>
      </c>
      <c r="B334">
        <v>8</v>
      </c>
      <c r="C334">
        <v>5</v>
      </c>
      <c r="D334">
        <v>201</v>
      </c>
      <c r="E334" t="s">
        <v>116</v>
      </c>
      <c r="F334">
        <v>5751530.75</v>
      </c>
      <c r="G334">
        <v>-148396.4</v>
      </c>
      <c r="H334">
        <v>0</v>
      </c>
      <c r="I334">
        <v>0</v>
      </c>
      <c r="J334">
        <v>0</v>
      </c>
      <c r="K334">
        <v>5603134.3499999996</v>
      </c>
      <c r="L334" t="str">
        <f t="shared" si="5"/>
        <v>2-Low Income Residential</v>
      </c>
    </row>
    <row r="335" spans="1:12" x14ac:dyDescent="0.25">
      <c r="A335">
        <v>2019</v>
      </c>
      <c r="B335">
        <v>8</v>
      </c>
      <c r="C335">
        <v>5</v>
      </c>
      <c r="D335">
        <v>201</v>
      </c>
      <c r="E335" t="s">
        <v>127</v>
      </c>
      <c r="F335">
        <v>40353.4</v>
      </c>
      <c r="G335">
        <v>-1041.0899999999999</v>
      </c>
      <c r="H335">
        <v>0</v>
      </c>
      <c r="I335">
        <v>0</v>
      </c>
      <c r="J335">
        <v>0</v>
      </c>
      <c r="K335">
        <v>39312.31</v>
      </c>
      <c r="L335" t="str">
        <f t="shared" si="5"/>
        <v>1-Residential</v>
      </c>
    </row>
    <row r="336" spans="1:12" x14ac:dyDescent="0.25">
      <c r="A336">
        <v>2019</v>
      </c>
      <c r="B336">
        <v>8</v>
      </c>
      <c r="C336">
        <v>5</v>
      </c>
      <c r="D336">
        <v>201</v>
      </c>
      <c r="E336" t="s">
        <v>117</v>
      </c>
      <c r="F336">
        <v>180072.34</v>
      </c>
      <c r="G336">
        <v>-1224.3800000000001</v>
      </c>
      <c r="H336">
        <v>0</v>
      </c>
      <c r="I336">
        <v>0</v>
      </c>
      <c r="J336">
        <v>0</v>
      </c>
      <c r="K336">
        <v>178847.96</v>
      </c>
      <c r="L336" t="str">
        <f t="shared" si="5"/>
        <v>Street</v>
      </c>
    </row>
    <row r="337" spans="1:12" x14ac:dyDescent="0.25">
      <c r="A337">
        <v>2019</v>
      </c>
      <c r="B337">
        <v>8</v>
      </c>
      <c r="C337">
        <v>5</v>
      </c>
      <c r="D337">
        <v>201</v>
      </c>
      <c r="E337" t="s">
        <v>123</v>
      </c>
      <c r="F337">
        <v>13381.39</v>
      </c>
      <c r="G337">
        <v>-90.98</v>
      </c>
      <c r="H337">
        <v>0</v>
      </c>
      <c r="I337">
        <v>0</v>
      </c>
      <c r="J337">
        <v>0</v>
      </c>
      <c r="K337">
        <v>13290.41</v>
      </c>
      <c r="L337" t="str">
        <f t="shared" si="5"/>
        <v>Street</v>
      </c>
    </row>
    <row r="338" spans="1:12" x14ac:dyDescent="0.25">
      <c r="A338">
        <v>2019</v>
      </c>
      <c r="B338">
        <v>8</v>
      </c>
      <c r="C338">
        <v>5</v>
      </c>
      <c r="D338">
        <v>201</v>
      </c>
      <c r="E338" t="s">
        <v>124</v>
      </c>
      <c r="F338">
        <v>364.44</v>
      </c>
      <c r="G338">
        <v>-2.48</v>
      </c>
      <c r="H338">
        <v>0</v>
      </c>
      <c r="I338">
        <v>0</v>
      </c>
      <c r="J338">
        <v>0</v>
      </c>
      <c r="K338">
        <v>361.96</v>
      </c>
      <c r="L338" t="str">
        <f t="shared" si="5"/>
        <v>Street</v>
      </c>
    </row>
    <row r="339" spans="1:12" x14ac:dyDescent="0.25">
      <c r="A339">
        <v>2019</v>
      </c>
      <c r="B339">
        <v>8</v>
      </c>
      <c r="C339">
        <v>5</v>
      </c>
      <c r="D339">
        <v>201</v>
      </c>
      <c r="E339" t="s">
        <v>118</v>
      </c>
      <c r="F339">
        <v>1672.74</v>
      </c>
      <c r="G339">
        <v>-11.37</v>
      </c>
      <c r="H339">
        <v>0</v>
      </c>
      <c r="I339">
        <v>0</v>
      </c>
      <c r="J339">
        <v>0</v>
      </c>
      <c r="K339">
        <v>1661.37</v>
      </c>
      <c r="L339" t="str">
        <f t="shared" si="5"/>
        <v>Street</v>
      </c>
    </row>
    <row r="340" spans="1:12" x14ac:dyDescent="0.25">
      <c r="A340">
        <v>2019</v>
      </c>
      <c r="B340">
        <v>8</v>
      </c>
      <c r="C340">
        <v>5</v>
      </c>
      <c r="D340">
        <v>201</v>
      </c>
      <c r="E340" t="s">
        <v>119</v>
      </c>
      <c r="F340">
        <v>119010.53</v>
      </c>
      <c r="G340">
        <v>-806.54</v>
      </c>
      <c r="H340">
        <v>0</v>
      </c>
      <c r="I340">
        <v>0</v>
      </c>
      <c r="J340">
        <v>0</v>
      </c>
      <c r="K340">
        <v>118203.99</v>
      </c>
      <c r="L340" t="str">
        <f t="shared" si="5"/>
        <v>Street</v>
      </c>
    </row>
    <row r="341" spans="1:12" x14ac:dyDescent="0.25">
      <c r="A341">
        <v>2019</v>
      </c>
      <c r="B341">
        <v>8</v>
      </c>
      <c r="C341">
        <v>5</v>
      </c>
      <c r="D341">
        <v>201</v>
      </c>
      <c r="E341" t="s">
        <v>125</v>
      </c>
      <c r="F341">
        <v>47236.41</v>
      </c>
      <c r="G341">
        <v>-210.1</v>
      </c>
      <c r="H341">
        <v>0</v>
      </c>
      <c r="I341">
        <v>0</v>
      </c>
      <c r="J341">
        <v>0</v>
      </c>
      <c r="K341">
        <v>47026.31</v>
      </c>
      <c r="L341" t="str">
        <f t="shared" si="5"/>
        <v>Street</v>
      </c>
    </row>
    <row r="342" spans="1:12" x14ac:dyDescent="0.25">
      <c r="A342">
        <v>2019</v>
      </c>
      <c r="B342">
        <v>8</v>
      </c>
      <c r="C342">
        <v>5</v>
      </c>
      <c r="D342">
        <v>201</v>
      </c>
      <c r="E342" t="s">
        <v>126</v>
      </c>
      <c r="F342">
        <v>31.54</v>
      </c>
      <c r="G342">
        <v>-0.22</v>
      </c>
      <c r="H342">
        <v>0</v>
      </c>
      <c r="I342">
        <v>0</v>
      </c>
      <c r="J342">
        <v>0</v>
      </c>
      <c r="K342">
        <v>31.32</v>
      </c>
      <c r="L342" t="str">
        <f t="shared" si="5"/>
        <v>Street</v>
      </c>
    </row>
    <row r="343" spans="1:12" x14ac:dyDescent="0.25">
      <c r="A343">
        <v>2019</v>
      </c>
      <c r="B343">
        <v>8</v>
      </c>
      <c r="C343">
        <v>5</v>
      </c>
      <c r="D343">
        <v>201</v>
      </c>
      <c r="E343" t="s">
        <v>109</v>
      </c>
      <c r="F343">
        <v>347792.94</v>
      </c>
      <c r="G343">
        <v>-2366.9899999999998</v>
      </c>
      <c r="H343">
        <v>0</v>
      </c>
      <c r="I343">
        <v>0</v>
      </c>
      <c r="J343">
        <v>0</v>
      </c>
      <c r="K343">
        <v>345425.95</v>
      </c>
      <c r="L343" t="str">
        <f t="shared" si="5"/>
        <v>3-Small C&amp;I</v>
      </c>
    </row>
    <row r="344" spans="1:12" x14ac:dyDescent="0.25">
      <c r="A344">
        <v>2019</v>
      </c>
      <c r="B344">
        <v>8</v>
      </c>
      <c r="C344">
        <v>5</v>
      </c>
      <c r="D344">
        <v>201</v>
      </c>
      <c r="E344" t="s">
        <v>120</v>
      </c>
      <c r="F344">
        <v>5149.38</v>
      </c>
      <c r="G344">
        <v>-34.909999999999997</v>
      </c>
      <c r="H344">
        <v>0</v>
      </c>
      <c r="I344">
        <v>0</v>
      </c>
      <c r="J344">
        <v>0</v>
      </c>
      <c r="K344">
        <v>5114.47</v>
      </c>
      <c r="L344" t="str">
        <f t="shared" si="5"/>
        <v>3-Small C&amp;I</v>
      </c>
    </row>
    <row r="345" spans="1:12" x14ac:dyDescent="0.25">
      <c r="A345">
        <v>2019</v>
      </c>
      <c r="B345">
        <v>8</v>
      </c>
      <c r="C345">
        <v>5</v>
      </c>
      <c r="D345">
        <v>201</v>
      </c>
      <c r="E345" t="s">
        <v>111</v>
      </c>
      <c r="F345">
        <v>964.24</v>
      </c>
      <c r="G345">
        <v>-6.56</v>
      </c>
      <c r="H345">
        <v>0</v>
      </c>
      <c r="I345">
        <v>0</v>
      </c>
      <c r="J345">
        <v>0</v>
      </c>
      <c r="K345">
        <v>957.68</v>
      </c>
      <c r="L345" t="str">
        <f t="shared" si="5"/>
        <v>3-Small C&amp;I</v>
      </c>
    </row>
    <row r="346" spans="1:12" x14ac:dyDescent="0.25">
      <c r="A346">
        <v>2019</v>
      </c>
      <c r="B346">
        <v>8</v>
      </c>
      <c r="C346">
        <v>5</v>
      </c>
      <c r="D346">
        <v>201</v>
      </c>
      <c r="E346" t="s">
        <v>112</v>
      </c>
      <c r="F346">
        <v>19001.79</v>
      </c>
      <c r="G346">
        <v>-129.09</v>
      </c>
      <c r="H346">
        <v>0</v>
      </c>
      <c r="I346">
        <v>0</v>
      </c>
      <c r="J346">
        <v>0</v>
      </c>
      <c r="K346">
        <v>18872.7</v>
      </c>
      <c r="L346" t="str">
        <f t="shared" si="5"/>
        <v>3-Small C&amp;I</v>
      </c>
    </row>
    <row r="347" spans="1:12" x14ac:dyDescent="0.25">
      <c r="A347">
        <v>2019</v>
      </c>
      <c r="B347">
        <v>8</v>
      </c>
      <c r="C347">
        <v>5</v>
      </c>
      <c r="D347">
        <v>201</v>
      </c>
      <c r="E347" t="s">
        <v>113</v>
      </c>
      <c r="F347">
        <v>537206.24</v>
      </c>
      <c r="G347">
        <v>-268.5</v>
      </c>
      <c r="H347">
        <v>0</v>
      </c>
      <c r="I347">
        <v>0</v>
      </c>
      <c r="J347">
        <v>0</v>
      </c>
      <c r="K347">
        <v>536937.74</v>
      </c>
      <c r="L347" t="str">
        <f t="shared" si="5"/>
        <v>4-Medium C&amp;I</v>
      </c>
    </row>
    <row r="348" spans="1:12" x14ac:dyDescent="0.25">
      <c r="A348">
        <v>2019</v>
      </c>
      <c r="B348">
        <v>8</v>
      </c>
      <c r="C348">
        <v>5</v>
      </c>
      <c r="D348">
        <v>201</v>
      </c>
      <c r="E348" t="s">
        <v>121</v>
      </c>
      <c r="F348">
        <v>33570.120000000003</v>
      </c>
      <c r="G348">
        <v>-16.8</v>
      </c>
      <c r="H348">
        <v>0</v>
      </c>
      <c r="I348">
        <v>0</v>
      </c>
      <c r="J348">
        <v>0</v>
      </c>
      <c r="K348">
        <v>33553.32</v>
      </c>
      <c r="L348" t="str">
        <f t="shared" si="5"/>
        <v>4-Medium C&amp;I</v>
      </c>
    </row>
    <row r="349" spans="1:12" x14ac:dyDescent="0.25">
      <c r="A349">
        <v>2019</v>
      </c>
      <c r="B349">
        <v>8</v>
      </c>
      <c r="C349">
        <v>5</v>
      </c>
      <c r="D349">
        <v>201</v>
      </c>
      <c r="E349" t="s">
        <v>122</v>
      </c>
      <c r="F349">
        <v>5715</v>
      </c>
      <c r="G349">
        <v>-2.85</v>
      </c>
      <c r="H349">
        <v>0</v>
      </c>
      <c r="I349">
        <v>0</v>
      </c>
      <c r="J349">
        <v>0</v>
      </c>
      <c r="K349">
        <v>5712.15</v>
      </c>
      <c r="L349" t="str">
        <f t="shared" si="5"/>
        <v>4-Medium C&amp;I</v>
      </c>
    </row>
    <row r="350" spans="1:12" x14ac:dyDescent="0.25">
      <c r="A350">
        <v>2019</v>
      </c>
      <c r="B350">
        <v>8</v>
      </c>
      <c r="C350">
        <v>5</v>
      </c>
      <c r="D350">
        <v>201</v>
      </c>
      <c r="E350" t="s">
        <v>114</v>
      </c>
      <c r="F350">
        <v>1445722.31</v>
      </c>
      <c r="G350">
        <v>-722.55</v>
      </c>
      <c r="H350">
        <v>0</v>
      </c>
      <c r="I350">
        <v>0</v>
      </c>
      <c r="J350">
        <v>0</v>
      </c>
      <c r="K350">
        <v>1444999.76</v>
      </c>
      <c r="L350" t="str">
        <f t="shared" si="5"/>
        <v>5-Large C&amp;I</v>
      </c>
    </row>
    <row r="351" spans="1:12" x14ac:dyDescent="0.25">
      <c r="A351">
        <v>2019</v>
      </c>
      <c r="B351">
        <v>8</v>
      </c>
      <c r="C351">
        <v>5</v>
      </c>
      <c r="D351">
        <v>201</v>
      </c>
      <c r="E351" t="s">
        <v>115</v>
      </c>
      <c r="F351">
        <v>869423.63</v>
      </c>
      <c r="G351">
        <v>-22430.48</v>
      </c>
      <c r="H351">
        <v>0</v>
      </c>
      <c r="I351">
        <v>0</v>
      </c>
      <c r="J351">
        <v>0</v>
      </c>
      <c r="K351">
        <v>846993.15</v>
      </c>
      <c r="L351" t="str">
        <f t="shared" si="5"/>
        <v>1-Residential</v>
      </c>
    </row>
    <row r="352" spans="1:12" x14ac:dyDescent="0.25">
      <c r="A352">
        <v>2019</v>
      </c>
      <c r="B352">
        <v>8</v>
      </c>
      <c r="C352">
        <v>5</v>
      </c>
      <c r="D352">
        <v>201</v>
      </c>
      <c r="E352" t="s">
        <v>116</v>
      </c>
      <c r="F352">
        <v>152407.43</v>
      </c>
      <c r="G352">
        <v>-3931.32</v>
      </c>
      <c r="H352">
        <v>0</v>
      </c>
      <c r="I352">
        <v>0</v>
      </c>
      <c r="J352">
        <v>0</v>
      </c>
      <c r="K352">
        <v>148476.10999999999</v>
      </c>
      <c r="L352" t="str">
        <f t="shared" si="5"/>
        <v>2-Low Income Residential</v>
      </c>
    </row>
    <row r="353" spans="1:12" x14ac:dyDescent="0.25">
      <c r="A353">
        <v>2019</v>
      </c>
      <c r="B353">
        <v>8</v>
      </c>
      <c r="C353">
        <v>5</v>
      </c>
      <c r="D353">
        <v>201</v>
      </c>
      <c r="E353" t="s">
        <v>127</v>
      </c>
      <c r="F353">
        <v>210.89</v>
      </c>
      <c r="G353">
        <v>-5.44</v>
      </c>
      <c r="H353">
        <v>0</v>
      </c>
      <c r="I353">
        <v>0</v>
      </c>
      <c r="J353">
        <v>0</v>
      </c>
      <c r="K353">
        <v>205.45</v>
      </c>
      <c r="L353" t="str">
        <f t="shared" si="5"/>
        <v>1-Residential</v>
      </c>
    </row>
    <row r="354" spans="1:12" x14ac:dyDescent="0.25">
      <c r="A354">
        <v>2019</v>
      </c>
      <c r="B354">
        <v>8</v>
      </c>
      <c r="C354">
        <v>5</v>
      </c>
      <c r="D354">
        <v>201</v>
      </c>
      <c r="E354" t="s">
        <v>125</v>
      </c>
      <c r="F354">
        <v>3172.31</v>
      </c>
      <c r="G354">
        <v>-26.33</v>
      </c>
      <c r="H354">
        <v>0</v>
      </c>
      <c r="I354">
        <v>0</v>
      </c>
      <c r="J354">
        <v>0</v>
      </c>
      <c r="K354">
        <v>3145.98</v>
      </c>
      <c r="L354" t="str">
        <f t="shared" si="5"/>
        <v>Street</v>
      </c>
    </row>
    <row r="355" spans="1:12" x14ac:dyDescent="0.25">
      <c r="A355">
        <v>2019</v>
      </c>
      <c r="B355">
        <v>7</v>
      </c>
      <c r="C355">
        <v>4</v>
      </c>
      <c r="D355">
        <v>201</v>
      </c>
      <c r="E355" t="s">
        <v>109</v>
      </c>
      <c r="F355">
        <v>193074.49</v>
      </c>
      <c r="G355">
        <v>-1312.78</v>
      </c>
      <c r="H355">
        <v>0</v>
      </c>
      <c r="I355">
        <v>0</v>
      </c>
      <c r="J355">
        <v>0</v>
      </c>
      <c r="K355">
        <v>191761.71</v>
      </c>
      <c r="L355" t="str">
        <f t="shared" si="5"/>
        <v>3-Small C&amp;I</v>
      </c>
    </row>
    <row r="356" spans="1:12" x14ac:dyDescent="0.25">
      <c r="A356">
        <v>2019</v>
      </c>
      <c r="B356">
        <v>7</v>
      </c>
      <c r="C356">
        <v>4</v>
      </c>
      <c r="D356">
        <v>201</v>
      </c>
      <c r="E356" t="s">
        <v>110</v>
      </c>
      <c r="F356">
        <v>75.58</v>
      </c>
      <c r="G356">
        <v>-0.52</v>
      </c>
      <c r="H356">
        <v>0</v>
      </c>
      <c r="I356">
        <v>0</v>
      </c>
      <c r="J356">
        <v>0</v>
      </c>
      <c r="K356">
        <v>75.06</v>
      </c>
      <c r="L356" t="str">
        <f t="shared" si="5"/>
        <v>3-Small C&amp;I</v>
      </c>
    </row>
    <row r="357" spans="1:12" x14ac:dyDescent="0.25">
      <c r="A357">
        <v>2019</v>
      </c>
      <c r="B357">
        <v>7</v>
      </c>
      <c r="C357">
        <v>4</v>
      </c>
      <c r="D357">
        <v>201</v>
      </c>
      <c r="E357" t="s">
        <v>111</v>
      </c>
      <c r="F357">
        <v>580.41</v>
      </c>
      <c r="G357">
        <v>-3.95</v>
      </c>
      <c r="H357">
        <v>0</v>
      </c>
      <c r="I357">
        <v>0</v>
      </c>
      <c r="J357">
        <v>0</v>
      </c>
      <c r="K357">
        <v>576.46</v>
      </c>
      <c r="L357" t="str">
        <f t="shared" si="5"/>
        <v>3-Small C&amp;I</v>
      </c>
    </row>
    <row r="358" spans="1:12" x14ac:dyDescent="0.25">
      <c r="A358">
        <v>2019</v>
      </c>
      <c r="B358">
        <v>7</v>
      </c>
      <c r="C358">
        <v>4</v>
      </c>
      <c r="D358">
        <v>201</v>
      </c>
      <c r="E358" t="s">
        <v>112</v>
      </c>
      <c r="F358">
        <v>1764.41</v>
      </c>
      <c r="G358">
        <v>-11.99</v>
      </c>
      <c r="H358">
        <v>0</v>
      </c>
      <c r="I358">
        <v>0</v>
      </c>
      <c r="J358">
        <v>0</v>
      </c>
      <c r="K358">
        <v>1752.42</v>
      </c>
      <c r="L358" t="str">
        <f t="shared" si="5"/>
        <v>3-Small C&amp;I</v>
      </c>
    </row>
    <row r="359" spans="1:12" x14ac:dyDescent="0.25">
      <c r="A359">
        <v>2019</v>
      </c>
      <c r="B359">
        <v>7</v>
      </c>
      <c r="C359">
        <v>4</v>
      </c>
      <c r="D359">
        <v>201</v>
      </c>
      <c r="E359" t="s">
        <v>113</v>
      </c>
      <c r="F359">
        <v>131700.01999999999</v>
      </c>
      <c r="G359">
        <v>-65.83</v>
      </c>
      <c r="H359">
        <v>0</v>
      </c>
      <c r="I359">
        <v>0</v>
      </c>
      <c r="J359">
        <v>0</v>
      </c>
      <c r="K359">
        <v>131634.19</v>
      </c>
      <c r="L359" t="str">
        <f t="shared" si="5"/>
        <v>4-Medium C&amp;I</v>
      </c>
    </row>
    <row r="360" spans="1:12" x14ac:dyDescent="0.25">
      <c r="A360">
        <v>2019</v>
      </c>
      <c r="B360">
        <v>7</v>
      </c>
      <c r="C360">
        <v>4</v>
      </c>
      <c r="D360">
        <v>201</v>
      </c>
      <c r="E360" t="s">
        <v>121</v>
      </c>
      <c r="F360">
        <v>1.45</v>
      </c>
      <c r="G360">
        <v>0</v>
      </c>
      <c r="H360">
        <v>0</v>
      </c>
      <c r="I360">
        <v>0</v>
      </c>
      <c r="J360">
        <v>0</v>
      </c>
      <c r="K360">
        <v>1.45</v>
      </c>
      <c r="L360" t="str">
        <f t="shared" si="5"/>
        <v>4-Medium C&amp;I</v>
      </c>
    </row>
    <row r="361" spans="1:12" x14ac:dyDescent="0.25">
      <c r="A361">
        <v>2019</v>
      </c>
      <c r="B361">
        <v>7</v>
      </c>
      <c r="C361">
        <v>4</v>
      </c>
      <c r="D361">
        <v>201</v>
      </c>
      <c r="E361" t="s">
        <v>114</v>
      </c>
      <c r="F361">
        <v>125139.38</v>
      </c>
      <c r="G361">
        <v>-62.58</v>
      </c>
      <c r="H361">
        <v>0</v>
      </c>
      <c r="I361">
        <v>0</v>
      </c>
      <c r="J361">
        <v>0</v>
      </c>
      <c r="K361">
        <v>125076.8</v>
      </c>
      <c r="L361" t="str">
        <f t="shared" si="5"/>
        <v>5-Large C&amp;I</v>
      </c>
    </row>
    <row r="362" spans="1:12" x14ac:dyDescent="0.25">
      <c r="A362">
        <v>2019</v>
      </c>
      <c r="B362">
        <v>7</v>
      </c>
      <c r="C362">
        <v>4</v>
      </c>
      <c r="D362">
        <v>201</v>
      </c>
      <c r="E362" t="s">
        <v>115</v>
      </c>
      <c r="F362">
        <v>1007822.89</v>
      </c>
      <c r="G362">
        <v>-26000.18</v>
      </c>
      <c r="H362">
        <v>0</v>
      </c>
      <c r="I362">
        <v>0</v>
      </c>
      <c r="J362">
        <v>0</v>
      </c>
      <c r="K362">
        <v>981822.71</v>
      </c>
      <c r="L362" t="str">
        <f t="shared" si="5"/>
        <v>1-Residential</v>
      </c>
    </row>
    <row r="363" spans="1:12" x14ac:dyDescent="0.25">
      <c r="A363">
        <v>2019</v>
      </c>
      <c r="B363">
        <v>7</v>
      </c>
      <c r="C363">
        <v>4</v>
      </c>
      <c r="D363">
        <v>201</v>
      </c>
      <c r="E363" t="s">
        <v>116</v>
      </c>
      <c r="F363">
        <v>7181.53</v>
      </c>
      <c r="G363">
        <v>-185.33</v>
      </c>
      <c r="H363">
        <v>0</v>
      </c>
      <c r="I363">
        <v>0</v>
      </c>
      <c r="J363">
        <v>0</v>
      </c>
      <c r="K363">
        <v>6996.2</v>
      </c>
      <c r="L363" t="str">
        <f t="shared" si="5"/>
        <v>2-Low Income Residential</v>
      </c>
    </row>
    <row r="364" spans="1:12" x14ac:dyDescent="0.25">
      <c r="A364">
        <v>2019</v>
      </c>
      <c r="B364">
        <v>7</v>
      </c>
      <c r="C364">
        <v>4</v>
      </c>
      <c r="D364">
        <v>201</v>
      </c>
      <c r="E364" t="s">
        <v>117</v>
      </c>
      <c r="F364">
        <v>1117.54</v>
      </c>
      <c r="G364">
        <v>-7.6</v>
      </c>
      <c r="H364">
        <v>0</v>
      </c>
      <c r="I364">
        <v>0</v>
      </c>
      <c r="J364">
        <v>0</v>
      </c>
      <c r="K364">
        <v>1109.94</v>
      </c>
      <c r="L364" t="str">
        <f t="shared" si="5"/>
        <v>Street</v>
      </c>
    </row>
    <row r="365" spans="1:12" x14ac:dyDescent="0.25">
      <c r="A365">
        <v>2019</v>
      </c>
      <c r="B365">
        <v>7</v>
      </c>
      <c r="C365">
        <v>4</v>
      </c>
      <c r="D365">
        <v>201</v>
      </c>
      <c r="E365" t="s">
        <v>118</v>
      </c>
      <c r="F365">
        <v>471.74</v>
      </c>
      <c r="G365">
        <v>-3.21</v>
      </c>
      <c r="H365">
        <v>0</v>
      </c>
      <c r="I365">
        <v>0</v>
      </c>
      <c r="J365">
        <v>0</v>
      </c>
      <c r="K365">
        <v>468.53</v>
      </c>
      <c r="L365" t="str">
        <f t="shared" si="5"/>
        <v>Street</v>
      </c>
    </row>
    <row r="366" spans="1:12" x14ac:dyDescent="0.25">
      <c r="A366">
        <v>2019</v>
      </c>
      <c r="B366">
        <v>7</v>
      </c>
      <c r="C366">
        <v>4</v>
      </c>
      <c r="D366">
        <v>201</v>
      </c>
      <c r="E366" t="s">
        <v>119</v>
      </c>
      <c r="F366">
        <v>1.45</v>
      </c>
      <c r="G366">
        <v>-0.01</v>
      </c>
      <c r="H366">
        <v>0</v>
      </c>
      <c r="I366">
        <v>0</v>
      </c>
      <c r="J366">
        <v>0</v>
      </c>
      <c r="K366">
        <v>1.44</v>
      </c>
      <c r="L366" t="str">
        <f t="shared" si="5"/>
        <v>Street</v>
      </c>
    </row>
    <row r="367" spans="1:12" x14ac:dyDescent="0.25">
      <c r="A367">
        <v>2019</v>
      </c>
      <c r="B367">
        <v>7</v>
      </c>
      <c r="C367">
        <v>4</v>
      </c>
      <c r="D367">
        <v>201</v>
      </c>
      <c r="E367" t="s">
        <v>115</v>
      </c>
      <c r="F367">
        <v>148.41999999999999</v>
      </c>
      <c r="G367">
        <v>-3.84</v>
      </c>
      <c r="H367">
        <v>0</v>
      </c>
      <c r="I367">
        <v>0</v>
      </c>
      <c r="J367">
        <v>0</v>
      </c>
      <c r="K367">
        <v>144.58000000000001</v>
      </c>
      <c r="L367" t="str">
        <f t="shared" si="5"/>
        <v>1-Residential</v>
      </c>
    </row>
    <row r="368" spans="1:12" x14ac:dyDescent="0.25">
      <c r="A368">
        <v>2019</v>
      </c>
      <c r="B368">
        <v>7</v>
      </c>
      <c r="C368">
        <v>5</v>
      </c>
      <c r="D368">
        <v>201</v>
      </c>
      <c r="E368" t="s">
        <v>109</v>
      </c>
      <c r="F368">
        <v>9478435.4299999997</v>
      </c>
      <c r="G368">
        <v>-64439.25</v>
      </c>
      <c r="H368">
        <v>0</v>
      </c>
      <c r="I368">
        <v>0</v>
      </c>
      <c r="J368">
        <v>0</v>
      </c>
      <c r="K368">
        <v>9413996.1799999997</v>
      </c>
      <c r="L368" t="str">
        <f t="shared" si="5"/>
        <v>3-Small C&amp;I</v>
      </c>
    </row>
    <row r="369" spans="1:12" x14ac:dyDescent="0.25">
      <c r="A369">
        <v>2019</v>
      </c>
      <c r="B369">
        <v>7</v>
      </c>
      <c r="C369">
        <v>5</v>
      </c>
      <c r="D369">
        <v>201</v>
      </c>
      <c r="E369" t="s">
        <v>110</v>
      </c>
      <c r="F369">
        <v>460.04</v>
      </c>
      <c r="G369">
        <v>-3.12</v>
      </c>
      <c r="H369">
        <v>0</v>
      </c>
      <c r="I369">
        <v>0</v>
      </c>
      <c r="J369">
        <v>0</v>
      </c>
      <c r="K369">
        <v>456.92</v>
      </c>
      <c r="L369" t="str">
        <f t="shared" si="5"/>
        <v>3-Small C&amp;I</v>
      </c>
    </row>
    <row r="370" spans="1:12" x14ac:dyDescent="0.25">
      <c r="A370">
        <v>2019</v>
      </c>
      <c r="B370">
        <v>7</v>
      </c>
      <c r="C370">
        <v>5</v>
      </c>
      <c r="D370">
        <v>201</v>
      </c>
      <c r="E370" t="s">
        <v>120</v>
      </c>
      <c r="F370">
        <v>17279.93</v>
      </c>
      <c r="G370">
        <v>-117.64</v>
      </c>
      <c r="H370">
        <v>0</v>
      </c>
      <c r="I370">
        <v>0</v>
      </c>
      <c r="J370">
        <v>0</v>
      </c>
      <c r="K370">
        <v>17162.29</v>
      </c>
      <c r="L370" t="str">
        <f t="shared" si="5"/>
        <v>3-Small C&amp;I</v>
      </c>
    </row>
    <row r="371" spans="1:12" x14ac:dyDescent="0.25">
      <c r="A371">
        <v>2019</v>
      </c>
      <c r="B371">
        <v>7</v>
      </c>
      <c r="C371">
        <v>5</v>
      </c>
      <c r="D371">
        <v>201</v>
      </c>
      <c r="E371" t="s">
        <v>111</v>
      </c>
      <c r="F371">
        <v>93231.73</v>
      </c>
      <c r="G371">
        <v>-633.92999999999995</v>
      </c>
      <c r="H371">
        <v>0</v>
      </c>
      <c r="I371">
        <v>0</v>
      </c>
      <c r="J371">
        <v>0</v>
      </c>
      <c r="K371">
        <v>92597.8</v>
      </c>
      <c r="L371" t="str">
        <f t="shared" si="5"/>
        <v>3-Small C&amp;I</v>
      </c>
    </row>
    <row r="372" spans="1:12" x14ac:dyDescent="0.25">
      <c r="A372">
        <v>2019</v>
      </c>
      <c r="B372">
        <v>7</v>
      </c>
      <c r="C372">
        <v>5</v>
      </c>
      <c r="D372">
        <v>201</v>
      </c>
      <c r="E372" t="s">
        <v>112</v>
      </c>
      <c r="F372">
        <v>684469.24</v>
      </c>
      <c r="G372">
        <v>-4649.63</v>
      </c>
      <c r="H372">
        <v>0</v>
      </c>
      <c r="I372">
        <v>0</v>
      </c>
      <c r="J372">
        <v>0</v>
      </c>
      <c r="K372">
        <v>679819.61</v>
      </c>
      <c r="L372" t="str">
        <f t="shared" si="5"/>
        <v>3-Small C&amp;I</v>
      </c>
    </row>
    <row r="373" spans="1:12" x14ac:dyDescent="0.25">
      <c r="A373">
        <v>2019</v>
      </c>
      <c r="B373">
        <v>7</v>
      </c>
      <c r="C373">
        <v>5</v>
      </c>
      <c r="D373">
        <v>201</v>
      </c>
      <c r="E373" t="s">
        <v>113</v>
      </c>
      <c r="F373">
        <v>12605225.76</v>
      </c>
      <c r="G373">
        <v>-6304</v>
      </c>
      <c r="H373">
        <v>0</v>
      </c>
      <c r="I373">
        <v>0</v>
      </c>
      <c r="J373">
        <v>0</v>
      </c>
      <c r="K373">
        <v>12598921.76</v>
      </c>
      <c r="L373" t="str">
        <f t="shared" si="5"/>
        <v>4-Medium C&amp;I</v>
      </c>
    </row>
    <row r="374" spans="1:12" x14ac:dyDescent="0.25">
      <c r="A374">
        <v>2019</v>
      </c>
      <c r="B374">
        <v>7</v>
      </c>
      <c r="C374">
        <v>5</v>
      </c>
      <c r="D374">
        <v>201</v>
      </c>
      <c r="E374" t="s">
        <v>121</v>
      </c>
      <c r="F374">
        <v>639423.44999999995</v>
      </c>
      <c r="G374">
        <v>-319.66000000000003</v>
      </c>
      <c r="H374">
        <v>0</v>
      </c>
      <c r="I374">
        <v>0</v>
      </c>
      <c r="J374">
        <v>0</v>
      </c>
      <c r="K374">
        <v>639103.79</v>
      </c>
      <c r="L374" t="str">
        <f t="shared" si="5"/>
        <v>4-Medium C&amp;I</v>
      </c>
    </row>
    <row r="375" spans="1:12" x14ac:dyDescent="0.25">
      <c r="A375">
        <v>2019</v>
      </c>
      <c r="B375">
        <v>7</v>
      </c>
      <c r="C375">
        <v>5</v>
      </c>
      <c r="D375">
        <v>201</v>
      </c>
      <c r="E375" t="s">
        <v>122</v>
      </c>
      <c r="F375">
        <v>433631.25</v>
      </c>
      <c r="G375">
        <v>-216.74</v>
      </c>
      <c r="H375">
        <v>0</v>
      </c>
      <c r="I375">
        <v>0</v>
      </c>
      <c r="J375">
        <v>0</v>
      </c>
      <c r="K375">
        <v>433414.51</v>
      </c>
      <c r="L375" t="str">
        <f t="shared" si="5"/>
        <v>4-Medium C&amp;I</v>
      </c>
    </row>
    <row r="376" spans="1:12" x14ac:dyDescent="0.25">
      <c r="A376">
        <v>2019</v>
      </c>
      <c r="B376">
        <v>7</v>
      </c>
      <c r="C376">
        <v>5</v>
      </c>
      <c r="D376">
        <v>201</v>
      </c>
      <c r="E376" t="s">
        <v>114</v>
      </c>
      <c r="F376">
        <v>21115021.629999999</v>
      </c>
      <c r="G376">
        <v>-10609.17</v>
      </c>
      <c r="H376">
        <v>0</v>
      </c>
      <c r="I376">
        <v>0</v>
      </c>
      <c r="J376">
        <v>0</v>
      </c>
      <c r="K376">
        <v>21104412.460000001</v>
      </c>
      <c r="L376" t="str">
        <f t="shared" si="5"/>
        <v>5-Large C&amp;I</v>
      </c>
    </row>
    <row r="377" spans="1:12" x14ac:dyDescent="0.25">
      <c r="A377">
        <v>2019</v>
      </c>
      <c r="B377">
        <v>7</v>
      </c>
      <c r="C377">
        <v>5</v>
      </c>
      <c r="D377">
        <v>201</v>
      </c>
      <c r="E377" t="s">
        <v>115</v>
      </c>
      <c r="F377">
        <v>37443585.420000002</v>
      </c>
      <c r="G377">
        <v>-966078.43</v>
      </c>
      <c r="H377">
        <v>0</v>
      </c>
      <c r="I377">
        <v>-0.03</v>
      </c>
      <c r="J377">
        <v>0</v>
      </c>
      <c r="K377">
        <v>36477506.960000001</v>
      </c>
      <c r="L377" t="str">
        <f t="shared" si="5"/>
        <v>1-Residential</v>
      </c>
    </row>
    <row r="378" spans="1:12" x14ac:dyDescent="0.25">
      <c r="A378">
        <v>2019</v>
      </c>
      <c r="B378">
        <v>7</v>
      </c>
      <c r="C378">
        <v>5</v>
      </c>
      <c r="D378">
        <v>201</v>
      </c>
      <c r="E378" t="s">
        <v>116</v>
      </c>
      <c r="F378">
        <v>5188804.87</v>
      </c>
      <c r="G378">
        <v>-133870.06</v>
      </c>
      <c r="H378">
        <v>0</v>
      </c>
      <c r="I378">
        <v>0</v>
      </c>
      <c r="J378">
        <v>0</v>
      </c>
      <c r="K378">
        <v>5054934.8099999996</v>
      </c>
      <c r="L378" t="str">
        <f t="shared" si="5"/>
        <v>2-Low Income Residential</v>
      </c>
    </row>
    <row r="379" spans="1:12" x14ac:dyDescent="0.25">
      <c r="A379">
        <v>2019</v>
      </c>
      <c r="B379">
        <v>7</v>
      </c>
      <c r="C379">
        <v>5</v>
      </c>
      <c r="D379">
        <v>201</v>
      </c>
      <c r="E379" t="s">
        <v>127</v>
      </c>
      <c r="F379">
        <v>37906.14</v>
      </c>
      <c r="G379">
        <v>-977.94</v>
      </c>
      <c r="H379">
        <v>0</v>
      </c>
      <c r="I379">
        <v>0</v>
      </c>
      <c r="J379">
        <v>0</v>
      </c>
      <c r="K379">
        <v>36928.199999999997</v>
      </c>
      <c r="L379" t="str">
        <f t="shared" si="5"/>
        <v>1-Residential</v>
      </c>
    </row>
    <row r="380" spans="1:12" x14ac:dyDescent="0.25">
      <c r="A380">
        <v>2019</v>
      </c>
      <c r="B380">
        <v>7</v>
      </c>
      <c r="C380">
        <v>5</v>
      </c>
      <c r="D380">
        <v>201</v>
      </c>
      <c r="E380" t="s">
        <v>117</v>
      </c>
      <c r="F380">
        <v>137410.92000000001</v>
      </c>
      <c r="G380">
        <v>-908.83</v>
      </c>
      <c r="H380">
        <v>0</v>
      </c>
      <c r="I380">
        <v>0</v>
      </c>
      <c r="J380">
        <v>0</v>
      </c>
      <c r="K380">
        <v>136502.09</v>
      </c>
      <c r="L380" t="str">
        <f t="shared" si="5"/>
        <v>Street</v>
      </c>
    </row>
    <row r="381" spans="1:12" x14ac:dyDescent="0.25">
      <c r="A381">
        <v>2019</v>
      </c>
      <c r="B381">
        <v>7</v>
      </c>
      <c r="C381">
        <v>5</v>
      </c>
      <c r="D381">
        <v>201</v>
      </c>
      <c r="E381" t="s">
        <v>123</v>
      </c>
      <c r="F381">
        <v>-16363.67</v>
      </c>
      <c r="G381">
        <v>141.47</v>
      </c>
      <c r="H381">
        <v>0</v>
      </c>
      <c r="I381">
        <v>0</v>
      </c>
      <c r="J381">
        <v>0</v>
      </c>
      <c r="K381">
        <v>-16222.2</v>
      </c>
      <c r="L381" t="str">
        <f t="shared" si="5"/>
        <v>Street</v>
      </c>
    </row>
    <row r="382" spans="1:12" x14ac:dyDescent="0.25">
      <c r="A382">
        <v>2019</v>
      </c>
      <c r="B382">
        <v>7</v>
      </c>
      <c r="C382">
        <v>5</v>
      </c>
      <c r="D382">
        <v>201</v>
      </c>
      <c r="E382" t="s">
        <v>124</v>
      </c>
      <c r="F382">
        <v>318.12</v>
      </c>
      <c r="G382">
        <v>-2.16</v>
      </c>
      <c r="H382">
        <v>0</v>
      </c>
      <c r="I382">
        <v>0</v>
      </c>
      <c r="J382">
        <v>0</v>
      </c>
      <c r="K382">
        <v>315.95999999999998</v>
      </c>
      <c r="L382" t="str">
        <f t="shared" si="5"/>
        <v>Street</v>
      </c>
    </row>
    <row r="383" spans="1:12" x14ac:dyDescent="0.25">
      <c r="A383">
        <v>2019</v>
      </c>
      <c r="B383">
        <v>7</v>
      </c>
      <c r="C383">
        <v>5</v>
      </c>
      <c r="D383">
        <v>201</v>
      </c>
      <c r="E383" t="s">
        <v>118</v>
      </c>
      <c r="F383">
        <v>1458.75</v>
      </c>
      <c r="G383">
        <v>-9.92</v>
      </c>
      <c r="H383">
        <v>0</v>
      </c>
      <c r="I383">
        <v>0</v>
      </c>
      <c r="J383">
        <v>0</v>
      </c>
      <c r="K383">
        <v>1448.83</v>
      </c>
      <c r="L383" t="str">
        <f t="shared" si="5"/>
        <v>Street</v>
      </c>
    </row>
    <row r="384" spans="1:12" x14ac:dyDescent="0.25">
      <c r="A384">
        <v>2019</v>
      </c>
      <c r="B384">
        <v>7</v>
      </c>
      <c r="C384">
        <v>5</v>
      </c>
      <c r="D384">
        <v>201</v>
      </c>
      <c r="E384" t="s">
        <v>119</v>
      </c>
      <c r="F384">
        <v>103432.8</v>
      </c>
      <c r="G384">
        <v>-703.63</v>
      </c>
      <c r="H384">
        <v>0</v>
      </c>
      <c r="I384">
        <v>0</v>
      </c>
      <c r="J384">
        <v>0</v>
      </c>
      <c r="K384">
        <v>102729.17</v>
      </c>
      <c r="L384" t="str">
        <f t="shared" si="5"/>
        <v>Street</v>
      </c>
    </row>
    <row r="385" spans="1:12" x14ac:dyDescent="0.25">
      <c r="A385">
        <v>2019</v>
      </c>
      <c r="B385">
        <v>7</v>
      </c>
      <c r="C385">
        <v>5</v>
      </c>
      <c r="D385">
        <v>201</v>
      </c>
      <c r="E385" t="s">
        <v>125</v>
      </c>
      <c r="F385">
        <v>230876.77</v>
      </c>
      <c r="G385">
        <v>-1661.57</v>
      </c>
      <c r="H385">
        <v>0</v>
      </c>
      <c r="I385">
        <v>0</v>
      </c>
      <c r="J385">
        <v>0</v>
      </c>
      <c r="K385">
        <v>229215.2</v>
      </c>
      <c r="L385" t="str">
        <f t="shared" si="5"/>
        <v>Street</v>
      </c>
    </row>
    <row r="386" spans="1:12" x14ac:dyDescent="0.25">
      <c r="A386">
        <v>2019</v>
      </c>
      <c r="B386">
        <v>7</v>
      </c>
      <c r="C386">
        <v>5</v>
      </c>
      <c r="D386">
        <v>201</v>
      </c>
      <c r="E386" t="s">
        <v>126</v>
      </c>
      <c r="F386">
        <v>27.47</v>
      </c>
      <c r="G386">
        <v>-0.19</v>
      </c>
      <c r="H386">
        <v>0</v>
      </c>
      <c r="I386">
        <v>0</v>
      </c>
      <c r="J386">
        <v>0</v>
      </c>
      <c r="K386">
        <v>27.28</v>
      </c>
      <c r="L386" t="str">
        <f t="shared" ref="L386:L449" si="6">VLOOKUP(E386,N:O,2,FALSE)</f>
        <v>Street</v>
      </c>
    </row>
    <row r="387" spans="1:12" x14ac:dyDescent="0.25">
      <c r="A387">
        <v>2019</v>
      </c>
      <c r="B387">
        <v>7</v>
      </c>
      <c r="C387">
        <v>5</v>
      </c>
      <c r="D387">
        <v>201</v>
      </c>
      <c r="E387" t="s">
        <v>109</v>
      </c>
      <c r="F387">
        <v>634169.18000000005</v>
      </c>
      <c r="G387">
        <v>-4311.58</v>
      </c>
      <c r="H387">
        <v>0</v>
      </c>
      <c r="I387">
        <v>0</v>
      </c>
      <c r="J387">
        <v>0</v>
      </c>
      <c r="K387">
        <v>629857.6</v>
      </c>
      <c r="L387" t="str">
        <f t="shared" si="6"/>
        <v>3-Small C&amp;I</v>
      </c>
    </row>
    <row r="388" spans="1:12" x14ac:dyDescent="0.25">
      <c r="A388">
        <v>2019</v>
      </c>
      <c r="B388">
        <v>7</v>
      </c>
      <c r="C388">
        <v>5</v>
      </c>
      <c r="D388">
        <v>201</v>
      </c>
      <c r="E388" t="s">
        <v>120</v>
      </c>
      <c r="F388">
        <v>5148.45</v>
      </c>
      <c r="G388">
        <v>-34.9</v>
      </c>
      <c r="H388">
        <v>0</v>
      </c>
      <c r="I388">
        <v>0</v>
      </c>
      <c r="J388">
        <v>0</v>
      </c>
      <c r="K388">
        <v>5113.55</v>
      </c>
      <c r="L388" t="str">
        <f t="shared" si="6"/>
        <v>3-Small C&amp;I</v>
      </c>
    </row>
    <row r="389" spans="1:12" x14ac:dyDescent="0.25">
      <c r="A389">
        <v>2019</v>
      </c>
      <c r="B389">
        <v>7</v>
      </c>
      <c r="C389">
        <v>5</v>
      </c>
      <c r="D389">
        <v>201</v>
      </c>
      <c r="E389" t="s">
        <v>111</v>
      </c>
      <c r="F389">
        <v>1178</v>
      </c>
      <c r="G389">
        <v>-8.01</v>
      </c>
      <c r="H389">
        <v>0</v>
      </c>
      <c r="I389">
        <v>0</v>
      </c>
      <c r="J389">
        <v>0</v>
      </c>
      <c r="K389">
        <v>1169.99</v>
      </c>
      <c r="L389" t="str">
        <f t="shared" si="6"/>
        <v>3-Small C&amp;I</v>
      </c>
    </row>
    <row r="390" spans="1:12" x14ac:dyDescent="0.25">
      <c r="A390">
        <v>2019</v>
      </c>
      <c r="B390">
        <v>7</v>
      </c>
      <c r="C390">
        <v>5</v>
      </c>
      <c r="D390">
        <v>201</v>
      </c>
      <c r="E390" t="s">
        <v>112</v>
      </c>
      <c r="F390">
        <v>34434.93</v>
      </c>
      <c r="G390">
        <v>-234</v>
      </c>
      <c r="H390">
        <v>0</v>
      </c>
      <c r="I390">
        <v>0</v>
      </c>
      <c r="J390">
        <v>0</v>
      </c>
      <c r="K390">
        <v>34200.93</v>
      </c>
      <c r="L390" t="str">
        <f t="shared" si="6"/>
        <v>3-Small C&amp;I</v>
      </c>
    </row>
    <row r="391" spans="1:12" x14ac:dyDescent="0.25">
      <c r="A391">
        <v>2019</v>
      </c>
      <c r="B391">
        <v>7</v>
      </c>
      <c r="C391">
        <v>5</v>
      </c>
      <c r="D391">
        <v>201</v>
      </c>
      <c r="E391" t="s">
        <v>113</v>
      </c>
      <c r="F391">
        <v>941941.11</v>
      </c>
      <c r="G391">
        <v>-470.7</v>
      </c>
      <c r="H391">
        <v>0</v>
      </c>
      <c r="I391">
        <v>0</v>
      </c>
      <c r="J391">
        <v>0</v>
      </c>
      <c r="K391">
        <v>941470.41</v>
      </c>
      <c r="L391" t="str">
        <f t="shared" si="6"/>
        <v>4-Medium C&amp;I</v>
      </c>
    </row>
    <row r="392" spans="1:12" x14ac:dyDescent="0.25">
      <c r="A392">
        <v>2019</v>
      </c>
      <c r="B392">
        <v>7</v>
      </c>
      <c r="C392">
        <v>5</v>
      </c>
      <c r="D392">
        <v>201</v>
      </c>
      <c r="E392" t="s">
        <v>121</v>
      </c>
      <c r="F392">
        <v>34761.089999999997</v>
      </c>
      <c r="G392">
        <v>-17.36</v>
      </c>
      <c r="H392">
        <v>0</v>
      </c>
      <c r="I392">
        <v>0</v>
      </c>
      <c r="J392">
        <v>0</v>
      </c>
      <c r="K392">
        <v>34743.730000000003</v>
      </c>
      <c r="L392" t="str">
        <f t="shared" si="6"/>
        <v>4-Medium C&amp;I</v>
      </c>
    </row>
    <row r="393" spans="1:12" x14ac:dyDescent="0.25">
      <c r="A393">
        <v>2019</v>
      </c>
      <c r="B393">
        <v>7</v>
      </c>
      <c r="C393">
        <v>5</v>
      </c>
      <c r="D393">
        <v>201</v>
      </c>
      <c r="E393" t="s">
        <v>122</v>
      </c>
      <c r="F393">
        <v>11934.24</v>
      </c>
      <c r="G393">
        <v>-5.97</v>
      </c>
      <c r="H393">
        <v>0</v>
      </c>
      <c r="I393">
        <v>0</v>
      </c>
      <c r="J393">
        <v>0</v>
      </c>
      <c r="K393">
        <v>11928.27</v>
      </c>
      <c r="L393" t="str">
        <f t="shared" si="6"/>
        <v>4-Medium C&amp;I</v>
      </c>
    </row>
    <row r="394" spans="1:12" x14ac:dyDescent="0.25">
      <c r="A394">
        <v>2019</v>
      </c>
      <c r="B394">
        <v>7</v>
      </c>
      <c r="C394">
        <v>5</v>
      </c>
      <c r="D394">
        <v>201</v>
      </c>
      <c r="E394" t="s">
        <v>114</v>
      </c>
      <c r="F394">
        <v>2167331.61</v>
      </c>
      <c r="G394">
        <v>-1072.1099999999999</v>
      </c>
      <c r="H394">
        <v>0</v>
      </c>
      <c r="I394">
        <v>0</v>
      </c>
      <c r="J394">
        <v>0</v>
      </c>
      <c r="K394">
        <v>2166259.5</v>
      </c>
      <c r="L394" t="str">
        <f t="shared" si="6"/>
        <v>5-Large C&amp;I</v>
      </c>
    </row>
    <row r="395" spans="1:12" x14ac:dyDescent="0.25">
      <c r="A395">
        <v>2019</v>
      </c>
      <c r="B395">
        <v>7</v>
      </c>
      <c r="C395">
        <v>5</v>
      </c>
      <c r="D395">
        <v>201</v>
      </c>
      <c r="E395" t="s">
        <v>115</v>
      </c>
      <c r="F395">
        <v>2390013.0499999998</v>
      </c>
      <c r="G395">
        <v>-61682.46</v>
      </c>
      <c r="H395">
        <v>0</v>
      </c>
      <c r="I395">
        <v>0</v>
      </c>
      <c r="J395">
        <v>0</v>
      </c>
      <c r="K395">
        <v>2328330.59</v>
      </c>
      <c r="L395" t="str">
        <f t="shared" si="6"/>
        <v>1-Residential</v>
      </c>
    </row>
    <row r="396" spans="1:12" x14ac:dyDescent="0.25">
      <c r="A396">
        <v>2019</v>
      </c>
      <c r="B396">
        <v>7</v>
      </c>
      <c r="C396">
        <v>5</v>
      </c>
      <c r="D396">
        <v>201</v>
      </c>
      <c r="E396" t="s">
        <v>116</v>
      </c>
      <c r="F396">
        <v>315604.78000000003</v>
      </c>
      <c r="G396">
        <v>-8142.3</v>
      </c>
      <c r="H396">
        <v>0</v>
      </c>
      <c r="I396">
        <v>0</v>
      </c>
      <c r="J396">
        <v>0</v>
      </c>
      <c r="K396">
        <v>307462.48</v>
      </c>
      <c r="L396" t="str">
        <f t="shared" si="6"/>
        <v>2-Low Income Residential</v>
      </c>
    </row>
    <row r="397" spans="1:12" x14ac:dyDescent="0.25">
      <c r="A397">
        <v>2019</v>
      </c>
      <c r="B397">
        <v>7</v>
      </c>
      <c r="C397">
        <v>5</v>
      </c>
      <c r="D397">
        <v>201</v>
      </c>
      <c r="E397" t="s">
        <v>127</v>
      </c>
      <c r="F397">
        <v>1708.22</v>
      </c>
      <c r="G397">
        <v>-44.05</v>
      </c>
      <c r="H397">
        <v>0</v>
      </c>
      <c r="I397">
        <v>0</v>
      </c>
      <c r="J397">
        <v>0</v>
      </c>
      <c r="K397">
        <v>1664.17</v>
      </c>
      <c r="L397" t="str">
        <f t="shared" si="6"/>
        <v>1-Residential</v>
      </c>
    </row>
    <row r="398" spans="1:12" x14ac:dyDescent="0.25">
      <c r="A398">
        <v>2019</v>
      </c>
      <c r="B398">
        <v>7</v>
      </c>
      <c r="C398">
        <v>5</v>
      </c>
      <c r="D398">
        <v>201</v>
      </c>
      <c r="E398" t="s">
        <v>119</v>
      </c>
      <c r="F398">
        <v>15.52</v>
      </c>
      <c r="G398">
        <v>-0.11</v>
      </c>
      <c r="H398">
        <v>0</v>
      </c>
      <c r="I398">
        <v>0</v>
      </c>
      <c r="J398">
        <v>0</v>
      </c>
      <c r="K398">
        <v>15.41</v>
      </c>
      <c r="L398" t="str">
        <f t="shared" si="6"/>
        <v>Street</v>
      </c>
    </row>
    <row r="399" spans="1:12" x14ac:dyDescent="0.25">
      <c r="A399">
        <v>2019</v>
      </c>
      <c r="B399">
        <v>6</v>
      </c>
      <c r="C399">
        <v>4</v>
      </c>
      <c r="D399">
        <v>201</v>
      </c>
      <c r="E399" t="s">
        <v>109</v>
      </c>
      <c r="F399">
        <v>109800.15</v>
      </c>
      <c r="G399">
        <v>-746.53</v>
      </c>
      <c r="H399">
        <v>0</v>
      </c>
      <c r="I399">
        <v>0</v>
      </c>
      <c r="J399">
        <v>0</v>
      </c>
      <c r="K399">
        <v>109053.62</v>
      </c>
      <c r="L399" t="str">
        <f t="shared" si="6"/>
        <v>3-Small C&amp;I</v>
      </c>
    </row>
    <row r="400" spans="1:12" x14ac:dyDescent="0.25">
      <c r="A400">
        <v>2019</v>
      </c>
      <c r="B400">
        <v>6</v>
      </c>
      <c r="C400">
        <v>4</v>
      </c>
      <c r="D400">
        <v>201</v>
      </c>
      <c r="E400" t="s">
        <v>110</v>
      </c>
      <c r="F400">
        <v>95.21</v>
      </c>
      <c r="G400">
        <v>-0.65</v>
      </c>
      <c r="H400">
        <v>0</v>
      </c>
      <c r="I400">
        <v>0</v>
      </c>
      <c r="J400">
        <v>0</v>
      </c>
      <c r="K400">
        <v>94.56</v>
      </c>
      <c r="L400" t="str">
        <f t="shared" si="6"/>
        <v>3-Small C&amp;I</v>
      </c>
    </row>
    <row r="401" spans="1:12" x14ac:dyDescent="0.25">
      <c r="A401">
        <v>2019</v>
      </c>
      <c r="B401">
        <v>6</v>
      </c>
      <c r="C401">
        <v>4</v>
      </c>
      <c r="D401">
        <v>201</v>
      </c>
      <c r="E401" t="s">
        <v>111</v>
      </c>
      <c r="F401">
        <v>382.19</v>
      </c>
      <c r="G401">
        <v>-2.59</v>
      </c>
      <c r="H401">
        <v>0</v>
      </c>
      <c r="I401">
        <v>0</v>
      </c>
      <c r="J401">
        <v>0</v>
      </c>
      <c r="K401">
        <v>379.6</v>
      </c>
      <c r="L401" t="str">
        <f t="shared" si="6"/>
        <v>3-Small C&amp;I</v>
      </c>
    </row>
    <row r="402" spans="1:12" x14ac:dyDescent="0.25">
      <c r="A402">
        <v>2019</v>
      </c>
      <c r="B402">
        <v>6</v>
      </c>
      <c r="C402">
        <v>4</v>
      </c>
      <c r="D402">
        <v>201</v>
      </c>
      <c r="E402" t="s">
        <v>112</v>
      </c>
      <c r="F402">
        <v>1523.84</v>
      </c>
      <c r="G402">
        <v>-10.37</v>
      </c>
      <c r="H402">
        <v>0</v>
      </c>
      <c r="I402">
        <v>0</v>
      </c>
      <c r="J402">
        <v>0</v>
      </c>
      <c r="K402">
        <v>1513.47</v>
      </c>
      <c r="L402" t="str">
        <f t="shared" si="6"/>
        <v>3-Small C&amp;I</v>
      </c>
    </row>
    <row r="403" spans="1:12" x14ac:dyDescent="0.25">
      <c r="A403">
        <v>2019</v>
      </c>
      <c r="B403">
        <v>6</v>
      </c>
      <c r="C403">
        <v>4</v>
      </c>
      <c r="D403">
        <v>201</v>
      </c>
      <c r="E403" t="s">
        <v>113</v>
      </c>
      <c r="F403">
        <v>71366.38</v>
      </c>
      <c r="G403">
        <v>-35.69</v>
      </c>
      <c r="H403">
        <v>0</v>
      </c>
      <c r="I403">
        <v>0</v>
      </c>
      <c r="J403">
        <v>0</v>
      </c>
      <c r="K403">
        <v>71330.69</v>
      </c>
      <c r="L403" t="str">
        <f t="shared" si="6"/>
        <v>4-Medium C&amp;I</v>
      </c>
    </row>
    <row r="404" spans="1:12" x14ac:dyDescent="0.25">
      <c r="A404">
        <v>2019</v>
      </c>
      <c r="B404">
        <v>6</v>
      </c>
      <c r="C404">
        <v>4</v>
      </c>
      <c r="D404">
        <v>201</v>
      </c>
      <c r="E404" t="s">
        <v>121</v>
      </c>
      <c r="F404">
        <v>1.63</v>
      </c>
      <c r="G404">
        <v>0</v>
      </c>
      <c r="H404">
        <v>0</v>
      </c>
      <c r="I404">
        <v>0</v>
      </c>
      <c r="J404">
        <v>0</v>
      </c>
      <c r="K404">
        <v>1.63</v>
      </c>
      <c r="L404" t="str">
        <f t="shared" si="6"/>
        <v>4-Medium C&amp;I</v>
      </c>
    </row>
    <row r="405" spans="1:12" x14ac:dyDescent="0.25">
      <c r="A405">
        <v>2019</v>
      </c>
      <c r="B405">
        <v>6</v>
      </c>
      <c r="C405">
        <v>4</v>
      </c>
      <c r="D405">
        <v>201</v>
      </c>
      <c r="E405" t="s">
        <v>114</v>
      </c>
      <c r="F405">
        <v>102025.8</v>
      </c>
      <c r="G405">
        <v>-51.02</v>
      </c>
      <c r="H405">
        <v>0</v>
      </c>
      <c r="I405">
        <v>0</v>
      </c>
      <c r="J405">
        <v>0</v>
      </c>
      <c r="K405">
        <v>101974.78</v>
      </c>
      <c r="L405" t="str">
        <f t="shared" si="6"/>
        <v>5-Large C&amp;I</v>
      </c>
    </row>
    <row r="406" spans="1:12" x14ac:dyDescent="0.25">
      <c r="A406">
        <v>2019</v>
      </c>
      <c r="B406">
        <v>6</v>
      </c>
      <c r="C406">
        <v>4</v>
      </c>
      <c r="D406">
        <v>201</v>
      </c>
      <c r="E406" t="s">
        <v>115</v>
      </c>
      <c r="F406">
        <v>564403.49</v>
      </c>
      <c r="G406">
        <v>-14560.58</v>
      </c>
      <c r="H406">
        <v>0</v>
      </c>
      <c r="I406">
        <v>0</v>
      </c>
      <c r="J406">
        <v>0</v>
      </c>
      <c r="K406">
        <v>549842.91</v>
      </c>
      <c r="L406" t="str">
        <f t="shared" si="6"/>
        <v>1-Residential</v>
      </c>
    </row>
    <row r="407" spans="1:12" x14ac:dyDescent="0.25">
      <c r="A407">
        <v>2019</v>
      </c>
      <c r="B407">
        <v>6</v>
      </c>
      <c r="C407">
        <v>4</v>
      </c>
      <c r="D407">
        <v>201</v>
      </c>
      <c r="E407" t="s">
        <v>116</v>
      </c>
      <c r="F407">
        <v>6023.33</v>
      </c>
      <c r="G407">
        <v>-155.41999999999999</v>
      </c>
      <c r="H407">
        <v>0</v>
      </c>
      <c r="I407">
        <v>0</v>
      </c>
      <c r="J407">
        <v>0</v>
      </c>
      <c r="K407">
        <v>5867.91</v>
      </c>
      <c r="L407" t="str">
        <f t="shared" si="6"/>
        <v>2-Low Income Residential</v>
      </c>
    </row>
    <row r="408" spans="1:12" x14ac:dyDescent="0.25">
      <c r="A408">
        <v>2019</v>
      </c>
      <c r="B408">
        <v>6</v>
      </c>
      <c r="C408">
        <v>4</v>
      </c>
      <c r="D408">
        <v>201</v>
      </c>
      <c r="E408" t="s">
        <v>117</v>
      </c>
      <c r="F408">
        <v>1111.18</v>
      </c>
      <c r="G408">
        <v>-7.55</v>
      </c>
      <c r="H408">
        <v>0</v>
      </c>
      <c r="I408">
        <v>0</v>
      </c>
      <c r="J408">
        <v>0</v>
      </c>
      <c r="K408">
        <v>1103.6300000000001</v>
      </c>
      <c r="L408" t="str">
        <f t="shared" si="6"/>
        <v>Street</v>
      </c>
    </row>
    <row r="409" spans="1:12" x14ac:dyDescent="0.25">
      <c r="A409">
        <v>2019</v>
      </c>
      <c r="B409">
        <v>6</v>
      </c>
      <c r="C409">
        <v>4</v>
      </c>
      <c r="D409">
        <v>201</v>
      </c>
      <c r="E409" t="s">
        <v>118</v>
      </c>
      <c r="F409">
        <v>468.83</v>
      </c>
      <c r="G409">
        <v>-3.19</v>
      </c>
      <c r="H409">
        <v>0</v>
      </c>
      <c r="I409">
        <v>0</v>
      </c>
      <c r="J409">
        <v>0</v>
      </c>
      <c r="K409">
        <v>465.64</v>
      </c>
      <c r="L409" t="str">
        <f t="shared" si="6"/>
        <v>Street</v>
      </c>
    </row>
    <row r="410" spans="1:12" x14ac:dyDescent="0.25">
      <c r="A410">
        <v>2019</v>
      </c>
      <c r="B410">
        <v>6</v>
      </c>
      <c r="C410">
        <v>4</v>
      </c>
      <c r="D410">
        <v>201</v>
      </c>
      <c r="E410" t="s">
        <v>119</v>
      </c>
      <c r="F410">
        <v>1.45</v>
      </c>
      <c r="G410">
        <v>-0.01</v>
      </c>
      <c r="H410">
        <v>0</v>
      </c>
      <c r="I410">
        <v>0</v>
      </c>
      <c r="J410">
        <v>0</v>
      </c>
      <c r="K410">
        <v>1.44</v>
      </c>
      <c r="L410" t="str">
        <f t="shared" si="6"/>
        <v>Street</v>
      </c>
    </row>
    <row r="411" spans="1:12" x14ac:dyDescent="0.25">
      <c r="A411">
        <v>2019</v>
      </c>
      <c r="B411">
        <v>6</v>
      </c>
      <c r="C411">
        <v>4</v>
      </c>
      <c r="D411">
        <v>201</v>
      </c>
      <c r="E411" t="s">
        <v>109</v>
      </c>
      <c r="F411">
        <v>104.35</v>
      </c>
      <c r="G411">
        <v>-0.87</v>
      </c>
      <c r="H411">
        <v>0</v>
      </c>
      <c r="I411">
        <v>0</v>
      </c>
      <c r="J411">
        <v>0</v>
      </c>
      <c r="K411">
        <v>103.48</v>
      </c>
      <c r="L411" t="str">
        <f t="shared" si="6"/>
        <v>3-Small C&amp;I</v>
      </c>
    </row>
    <row r="412" spans="1:12" x14ac:dyDescent="0.25">
      <c r="A412">
        <v>2019</v>
      </c>
      <c r="B412">
        <v>6</v>
      </c>
      <c r="C412">
        <v>4</v>
      </c>
      <c r="D412">
        <v>201</v>
      </c>
      <c r="E412" t="s">
        <v>115</v>
      </c>
      <c r="F412">
        <v>116.56</v>
      </c>
      <c r="G412">
        <v>-3</v>
      </c>
      <c r="H412">
        <v>0</v>
      </c>
      <c r="I412">
        <v>0</v>
      </c>
      <c r="J412">
        <v>0</v>
      </c>
      <c r="K412">
        <v>113.56</v>
      </c>
      <c r="L412" t="str">
        <f t="shared" si="6"/>
        <v>1-Residential</v>
      </c>
    </row>
    <row r="413" spans="1:12" x14ac:dyDescent="0.25">
      <c r="A413">
        <v>2019</v>
      </c>
      <c r="B413">
        <v>6</v>
      </c>
      <c r="C413">
        <v>5</v>
      </c>
      <c r="D413">
        <v>201</v>
      </c>
      <c r="E413" t="s">
        <v>109</v>
      </c>
      <c r="F413">
        <v>7609966.4400000004</v>
      </c>
      <c r="G413">
        <v>-51748.34</v>
      </c>
      <c r="H413">
        <v>0</v>
      </c>
      <c r="I413">
        <v>0</v>
      </c>
      <c r="J413">
        <v>0</v>
      </c>
      <c r="K413">
        <v>7558218.0999999996</v>
      </c>
      <c r="L413" t="str">
        <f t="shared" si="6"/>
        <v>3-Small C&amp;I</v>
      </c>
    </row>
    <row r="414" spans="1:12" x14ac:dyDescent="0.25">
      <c r="A414">
        <v>2019</v>
      </c>
      <c r="B414">
        <v>6</v>
      </c>
      <c r="C414">
        <v>5</v>
      </c>
      <c r="D414">
        <v>201</v>
      </c>
      <c r="E414" t="s">
        <v>110</v>
      </c>
      <c r="F414">
        <v>415.41</v>
      </c>
      <c r="G414">
        <v>-2.82</v>
      </c>
      <c r="H414">
        <v>0</v>
      </c>
      <c r="I414">
        <v>0</v>
      </c>
      <c r="J414">
        <v>0</v>
      </c>
      <c r="K414">
        <v>412.59</v>
      </c>
      <c r="L414" t="str">
        <f t="shared" si="6"/>
        <v>3-Small C&amp;I</v>
      </c>
    </row>
    <row r="415" spans="1:12" x14ac:dyDescent="0.25">
      <c r="A415">
        <v>2019</v>
      </c>
      <c r="B415">
        <v>6</v>
      </c>
      <c r="C415">
        <v>5</v>
      </c>
      <c r="D415">
        <v>201</v>
      </c>
      <c r="E415" t="s">
        <v>120</v>
      </c>
      <c r="F415">
        <v>17168.27</v>
      </c>
      <c r="G415">
        <v>-116.87</v>
      </c>
      <c r="H415">
        <v>0</v>
      </c>
      <c r="I415">
        <v>0</v>
      </c>
      <c r="J415">
        <v>0</v>
      </c>
      <c r="K415">
        <v>17051.400000000001</v>
      </c>
      <c r="L415" t="str">
        <f t="shared" si="6"/>
        <v>3-Small C&amp;I</v>
      </c>
    </row>
    <row r="416" spans="1:12" x14ac:dyDescent="0.25">
      <c r="A416">
        <v>2019</v>
      </c>
      <c r="B416">
        <v>6</v>
      </c>
      <c r="C416">
        <v>5</v>
      </c>
      <c r="D416">
        <v>201</v>
      </c>
      <c r="E416" t="s">
        <v>111</v>
      </c>
      <c r="F416">
        <v>87461.94</v>
      </c>
      <c r="G416">
        <v>-593.29999999999995</v>
      </c>
      <c r="H416">
        <v>0</v>
      </c>
      <c r="I416">
        <v>0</v>
      </c>
      <c r="J416">
        <v>0</v>
      </c>
      <c r="K416">
        <v>86868.64</v>
      </c>
      <c r="L416" t="str">
        <f t="shared" si="6"/>
        <v>3-Small C&amp;I</v>
      </c>
    </row>
    <row r="417" spans="1:12" x14ac:dyDescent="0.25">
      <c r="A417">
        <v>2019</v>
      </c>
      <c r="B417">
        <v>6</v>
      </c>
      <c r="C417">
        <v>5</v>
      </c>
      <c r="D417">
        <v>201</v>
      </c>
      <c r="E417" t="s">
        <v>112</v>
      </c>
      <c r="F417">
        <v>617773.63</v>
      </c>
      <c r="G417">
        <v>-4197.8500000000004</v>
      </c>
      <c r="H417">
        <v>0</v>
      </c>
      <c r="I417">
        <v>0</v>
      </c>
      <c r="J417">
        <v>0</v>
      </c>
      <c r="K417">
        <v>613575.78</v>
      </c>
      <c r="L417" t="str">
        <f t="shared" si="6"/>
        <v>3-Small C&amp;I</v>
      </c>
    </row>
    <row r="418" spans="1:12" x14ac:dyDescent="0.25">
      <c r="A418">
        <v>2019</v>
      </c>
      <c r="B418">
        <v>6</v>
      </c>
      <c r="C418">
        <v>5</v>
      </c>
      <c r="D418">
        <v>201</v>
      </c>
      <c r="E418" t="s">
        <v>113</v>
      </c>
      <c r="F418">
        <v>10960910.42</v>
      </c>
      <c r="G418">
        <v>-5471.75</v>
      </c>
      <c r="H418">
        <v>0</v>
      </c>
      <c r="I418">
        <v>0</v>
      </c>
      <c r="J418">
        <v>0</v>
      </c>
      <c r="K418">
        <v>10955438.67</v>
      </c>
      <c r="L418" t="str">
        <f t="shared" si="6"/>
        <v>4-Medium C&amp;I</v>
      </c>
    </row>
    <row r="419" spans="1:12" x14ac:dyDescent="0.25">
      <c r="A419">
        <v>2019</v>
      </c>
      <c r="B419">
        <v>6</v>
      </c>
      <c r="C419">
        <v>5</v>
      </c>
      <c r="D419">
        <v>201</v>
      </c>
      <c r="E419" t="s">
        <v>121</v>
      </c>
      <c r="F419">
        <v>516964.45</v>
      </c>
      <c r="G419">
        <v>-258.32</v>
      </c>
      <c r="H419">
        <v>0</v>
      </c>
      <c r="I419">
        <v>0</v>
      </c>
      <c r="J419">
        <v>0</v>
      </c>
      <c r="K419">
        <v>516706.13</v>
      </c>
      <c r="L419" t="str">
        <f t="shared" si="6"/>
        <v>4-Medium C&amp;I</v>
      </c>
    </row>
    <row r="420" spans="1:12" x14ac:dyDescent="0.25">
      <c r="A420">
        <v>2019</v>
      </c>
      <c r="B420">
        <v>6</v>
      </c>
      <c r="C420">
        <v>5</v>
      </c>
      <c r="D420">
        <v>201</v>
      </c>
      <c r="E420" t="s">
        <v>122</v>
      </c>
      <c r="F420">
        <v>313601.06</v>
      </c>
      <c r="G420">
        <v>-157.19999999999999</v>
      </c>
      <c r="H420">
        <v>0</v>
      </c>
      <c r="I420">
        <v>0</v>
      </c>
      <c r="J420">
        <v>0</v>
      </c>
      <c r="K420">
        <v>313443.86</v>
      </c>
      <c r="L420" t="str">
        <f t="shared" si="6"/>
        <v>4-Medium C&amp;I</v>
      </c>
    </row>
    <row r="421" spans="1:12" x14ac:dyDescent="0.25">
      <c r="A421">
        <v>2019</v>
      </c>
      <c r="B421">
        <v>6</v>
      </c>
      <c r="C421">
        <v>5</v>
      </c>
      <c r="D421">
        <v>201</v>
      </c>
      <c r="E421" t="s">
        <v>114</v>
      </c>
      <c r="F421">
        <v>20631800.530000001</v>
      </c>
      <c r="G421">
        <v>-10314.299999999999</v>
      </c>
      <c r="H421">
        <v>0</v>
      </c>
      <c r="I421">
        <v>0</v>
      </c>
      <c r="J421">
        <v>0</v>
      </c>
      <c r="K421">
        <v>20621486.23</v>
      </c>
      <c r="L421" t="str">
        <f t="shared" si="6"/>
        <v>5-Large C&amp;I</v>
      </c>
    </row>
    <row r="422" spans="1:12" x14ac:dyDescent="0.25">
      <c r="A422">
        <v>2019</v>
      </c>
      <c r="B422">
        <v>6</v>
      </c>
      <c r="C422">
        <v>5</v>
      </c>
      <c r="D422">
        <v>201</v>
      </c>
      <c r="E422" t="s">
        <v>115</v>
      </c>
      <c r="F422">
        <v>24849913.77</v>
      </c>
      <c r="G422">
        <v>-641185.99</v>
      </c>
      <c r="H422">
        <v>0</v>
      </c>
      <c r="I422">
        <v>0</v>
      </c>
      <c r="J422">
        <v>0</v>
      </c>
      <c r="K422">
        <v>24208727.780000001</v>
      </c>
      <c r="L422" t="str">
        <f t="shared" si="6"/>
        <v>1-Residential</v>
      </c>
    </row>
    <row r="423" spans="1:12" x14ac:dyDescent="0.25">
      <c r="A423">
        <v>2019</v>
      </c>
      <c r="B423">
        <v>6</v>
      </c>
      <c r="C423">
        <v>5</v>
      </c>
      <c r="D423">
        <v>201</v>
      </c>
      <c r="E423" t="s">
        <v>116</v>
      </c>
      <c r="F423">
        <v>3610220.16</v>
      </c>
      <c r="G423">
        <v>-93136.95</v>
      </c>
      <c r="H423">
        <v>0</v>
      </c>
      <c r="I423">
        <v>0</v>
      </c>
      <c r="J423">
        <v>0</v>
      </c>
      <c r="K423">
        <v>3517083.21</v>
      </c>
      <c r="L423" t="str">
        <f t="shared" si="6"/>
        <v>2-Low Income Residential</v>
      </c>
    </row>
    <row r="424" spans="1:12" x14ac:dyDescent="0.25">
      <c r="A424">
        <v>2019</v>
      </c>
      <c r="B424">
        <v>6</v>
      </c>
      <c r="C424">
        <v>5</v>
      </c>
      <c r="D424">
        <v>201</v>
      </c>
      <c r="E424" t="s">
        <v>127</v>
      </c>
      <c r="F424">
        <v>48367</v>
      </c>
      <c r="G424">
        <v>-1247.8399999999999</v>
      </c>
      <c r="H424">
        <v>0</v>
      </c>
      <c r="I424">
        <v>0</v>
      </c>
      <c r="J424">
        <v>0</v>
      </c>
      <c r="K424">
        <v>47119.16</v>
      </c>
      <c r="L424" t="str">
        <f t="shared" si="6"/>
        <v>1-Residential</v>
      </c>
    </row>
    <row r="425" spans="1:12" x14ac:dyDescent="0.25">
      <c r="A425">
        <v>2019</v>
      </c>
      <c r="B425">
        <v>6</v>
      </c>
      <c r="C425">
        <v>5</v>
      </c>
      <c r="D425">
        <v>201</v>
      </c>
      <c r="E425" t="s">
        <v>117</v>
      </c>
      <c r="F425">
        <v>138102.39999999999</v>
      </c>
      <c r="G425">
        <v>-914.06</v>
      </c>
      <c r="H425">
        <v>0</v>
      </c>
      <c r="I425">
        <v>0</v>
      </c>
      <c r="J425">
        <v>0</v>
      </c>
      <c r="K425">
        <v>137188.34</v>
      </c>
      <c r="L425" t="str">
        <f t="shared" si="6"/>
        <v>Street</v>
      </c>
    </row>
    <row r="426" spans="1:12" x14ac:dyDescent="0.25">
      <c r="A426">
        <v>2019</v>
      </c>
      <c r="B426">
        <v>6</v>
      </c>
      <c r="C426">
        <v>5</v>
      </c>
      <c r="D426">
        <v>201</v>
      </c>
      <c r="E426" t="s">
        <v>123</v>
      </c>
      <c r="F426">
        <v>13894.37</v>
      </c>
      <c r="G426">
        <v>-94.47</v>
      </c>
      <c r="H426">
        <v>0</v>
      </c>
      <c r="I426">
        <v>0</v>
      </c>
      <c r="J426">
        <v>0</v>
      </c>
      <c r="K426">
        <v>13799.9</v>
      </c>
      <c r="L426" t="str">
        <f t="shared" si="6"/>
        <v>Street</v>
      </c>
    </row>
    <row r="427" spans="1:12" x14ac:dyDescent="0.25">
      <c r="A427">
        <v>2019</v>
      </c>
      <c r="B427">
        <v>6</v>
      </c>
      <c r="C427">
        <v>5</v>
      </c>
      <c r="D427">
        <v>201</v>
      </c>
      <c r="E427" t="s">
        <v>124</v>
      </c>
      <c r="F427">
        <v>-668.32</v>
      </c>
      <c r="G427">
        <v>5.93</v>
      </c>
      <c r="H427">
        <v>0</v>
      </c>
      <c r="I427">
        <v>0</v>
      </c>
      <c r="J427">
        <v>0</v>
      </c>
      <c r="K427">
        <v>-662.39</v>
      </c>
      <c r="L427" t="str">
        <f t="shared" si="6"/>
        <v>Street</v>
      </c>
    </row>
    <row r="428" spans="1:12" x14ac:dyDescent="0.25">
      <c r="A428">
        <v>2019</v>
      </c>
      <c r="B428">
        <v>6</v>
      </c>
      <c r="C428">
        <v>5</v>
      </c>
      <c r="D428">
        <v>201</v>
      </c>
      <c r="E428" t="s">
        <v>118</v>
      </c>
      <c r="F428">
        <v>1516.44</v>
      </c>
      <c r="G428">
        <v>-10.31</v>
      </c>
      <c r="H428">
        <v>0</v>
      </c>
      <c r="I428">
        <v>0</v>
      </c>
      <c r="J428">
        <v>0</v>
      </c>
      <c r="K428">
        <v>1506.13</v>
      </c>
      <c r="L428" t="str">
        <f t="shared" si="6"/>
        <v>Street</v>
      </c>
    </row>
    <row r="429" spans="1:12" x14ac:dyDescent="0.25">
      <c r="A429">
        <v>2019</v>
      </c>
      <c r="B429">
        <v>6</v>
      </c>
      <c r="C429">
        <v>5</v>
      </c>
      <c r="D429">
        <v>201</v>
      </c>
      <c r="E429" t="s">
        <v>119</v>
      </c>
      <c r="F429">
        <v>100527.57</v>
      </c>
      <c r="G429">
        <v>-681.7</v>
      </c>
      <c r="H429">
        <v>0</v>
      </c>
      <c r="I429">
        <v>0</v>
      </c>
      <c r="J429">
        <v>0</v>
      </c>
      <c r="K429">
        <v>99845.87</v>
      </c>
      <c r="L429" t="str">
        <f t="shared" si="6"/>
        <v>Street</v>
      </c>
    </row>
    <row r="430" spans="1:12" x14ac:dyDescent="0.25">
      <c r="A430">
        <v>2019</v>
      </c>
      <c r="B430">
        <v>6</v>
      </c>
      <c r="C430">
        <v>5</v>
      </c>
      <c r="D430">
        <v>201</v>
      </c>
      <c r="E430" t="s">
        <v>125</v>
      </c>
      <c r="F430">
        <v>268060.51</v>
      </c>
      <c r="G430">
        <v>-1888.35</v>
      </c>
      <c r="H430">
        <v>0</v>
      </c>
      <c r="I430">
        <v>0</v>
      </c>
      <c r="J430">
        <v>0</v>
      </c>
      <c r="K430">
        <v>266172.15999999997</v>
      </c>
      <c r="L430" t="str">
        <f t="shared" si="6"/>
        <v>Street</v>
      </c>
    </row>
    <row r="431" spans="1:12" x14ac:dyDescent="0.25">
      <c r="A431">
        <v>2019</v>
      </c>
      <c r="B431">
        <v>6</v>
      </c>
      <c r="C431">
        <v>5</v>
      </c>
      <c r="D431">
        <v>201</v>
      </c>
      <c r="E431" t="s">
        <v>126</v>
      </c>
      <c r="F431">
        <v>27.38</v>
      </c>
      <c r="G431">
        <v>-0.19</v>
      </c>
      <c r="H431">
        <v>0</v>
      </c>
      <c r="I431">
        <v>0</v>
      </c>
      <c r="J431">
        <v>0</v>
      </c>
      <c r="K431">
        <v>27.19</v>
      </c>
      <c r="L431" t="str">
        <f t="shared" si="6"/>
        <v>Street</v>
      </c>
    </row>
    <row r="432" spans="1:12" x14ac:dyDescent="0.25">
      <c r="A432">
        <v>2019</v>
      </c>
      <c r="B432">
        <v>6</v>
      </c>
      <c r="C432">
        <v>5</v>
      </c>
      <c r="D432">
        <v>201</v>
      </c>
      <c r="E432" t="s">
        <v>109</v>
      </c>
      <c r="F432">
        <v>342425.29</v>
      </c>
      <c r="G432">
        <v>-2318.2800000000002</v>
      </c>
      <c r="H432">
        <v>0</v>
      </c>
      <c r="I432">
        <v>0</v>
      </c>
      <c r="J432">
        <v>0</v>
      </c>
      <c r="K432">
        <v>340107.01</v>
      </c>
      <c r="L432" t="str">
        <f t="shared" si="6"/>
        <v>3-Small C&amp;I</v>
      </c>
    </row>
    <row r="433" spans="1:12" x14ac:dyDescent="0.25">
      <c r="A433">
        <v>2019</v>
      </c>
      <c r="B433">
        <v>6</v>
      </c>
      <c r="C433">
        <v>5</v>
      </c>
      <c r="D433">
        <v>201</v>
      </c>
      <c r="E433" t="s">
        <v>120</v>
      </c>
      <c r="F433">
        <v>5067.6400000000003</v>
      </c>
      <c r="G433">
        <v>-34.369999999999997</v>
      </c>
      <c r="H433">
        <v>0</v>
      </c>
      <c r="I433">
        <v>0</v>
      </c>
      <c r="J433">
        <v>0</v>
      </c>
      <c r="K433">
        <v>5033.2700000000004</v>
      </c>
      <c r="L433" t="str">
        <f t="shared" si="6"/>
        <v>3-Small C&amp;I</v>
      </c>
    </row>
    <row r="434" spans="1:12" x14ac:dyDescent="0.25">
      <c r="A434">
        <v>2019</v>
      </c>
      <c r="B434">
        <v>6</v>
      </c>
      <c r="C434">
        <v>5</v>
      </c>
      <c r="D434">
        <v>201</v>
      </c>
      <c r="E434" t="s">
        <v>111</v>
      </c>
      <c r="F434">
        <v>1415.02</v>
      </c>
      <c r="G434">
        <v>-9.6199999999999992</v>
      </c>
      <c r="H434">
        <v>0</v>
      </c>
      <c r="I434">
        <v>0</v>
      </c>
      <c r="J434">
        <v>0</v>
      </c>
      <c r="K434">
        <v>1405.4</v>
      </c>
      <c r="L434" t="str">
        <f t="shared" si="6"/>
        <v>3-Small C&amp;I</v>
      </c>
    </row>
    <row r="435" spans="1:12" x14ac:dyDescent="0.25">
      <c r="A435">
        <v>2019</v>
      </c>
      <c r="B435">
        <v>6</v>
      </c>
      <c r="C435">
        <v>5</v>
      </c>
      <c r="D435">
        <v>201</v>
      </c>
      <c r="E435" t="s">
        <v>112</v>
      </c>
      <c r="F435">
        <v>23456.5</v>
      </c>
      <c r="G435">
        <v>-159.41999999999999</v>
      </c>
      <c r="H435">
        <v>0</v>
      </c>
      <c r="I435">
        <v>0</v>
      </c>
      <c r="J435">
        <v>0</v>
      </c>
      <c r="K435">
        <v>23297.08</v>
      </c>
      <c r="L435" t="str">
        <f t="shared" si="6"/>
        <v>3-Small C&amp;I</v>
      </c>
    </row>
    <row r="436" spans="1:12" x14ac:dyDescent="0.25">
      <c r="A436">
        <v>2019</v>
      </c>
      <c r="B436">
        <v>6</v>
      </c>
      <c r="C436">
        <v>5</v>
      </c>
      <c r="D436">
        <v>201</v>
      </c>
      <c r="E436" t="s">
        <v>113</v>
      </c>
      <c r="F436">
        <v>429261.45</v>
      </c>
      <c r="G436">
        <v>-214.28</v>
      </c>
      <c r="H436">
        <v>0</v>
      </c>
      <c r="I436">
        <v>0</v>
      </c>
      <c r="J436">
        <v>0</v>
      </c>
      <c r="K436">
        <v>429047.17</v>
      </c>
      <c r="L436" t="str">
        <f t="shared" si="6"/>
        <v>4-Medium C&amp;I</v>
      </c>
    </row>
    <row r="437" spans="1:12" x14ac:dyDescent="0.25">
      <c r="A437">
        <v>2019</v>
      </c>
      <c r="B437">
        <v>6</v>
      </c>
      <c r="C437">
        <v>5</v>
      </c>
      <c r="D437">
        <v>201</v>
      </c>
      <c r="E437" t="s">
        <v>121</v>
      </c>
      <c r="F437">
        <v>32753.54</v>
      </c>
      <c r="G437">
        <v>-16.39</v>
      </c>
      <c r="H437">
        <v>0</v>
      </c>
      <c r="I437">
        <v>0</v>
      </c>
      <c r="J437">
        <v>0</v>
      </c>
      <c r="K437">
        <v>32737.15</v>
      </c>
      <c r="L437" t="str">
        <f t="shared" si="6"/>
        <v>4-Medium C&amp;I</v>
      </c>
    </row>
    <row r="438" spans="1:12" x14ac:dyDescent="0.25">
      <c r="A438">
        <v>2019</v>
      </c>
      <c r="B438">
        <v>6</v>
      </c>
      <c r="C438">
        <v>5</v>
      </c>
      <c r="D438">
        <v>201</v>
      </c>
      <c r="E438" t="s">
        <v>122</v>
      </c>
      <c r="F438">
        <v>7684.48</v>
      </c>
      <c r="G438">
        <v>-3.85</v>
      </c>
      <c r="H438">
        <v>0</v>
      </c>
      <c r="I438">
        <v>0</v>
      </c>
      <c r="J438">
        <v>0</v>
      </c>
      <c r="K438">
        <v>7680.63</v>
      </c>
      <c r="L438" t="str">
        <f t="shared" si="6"/>
        <v>4-Medium C&amp;I</v>
      </c>
    </row>
    <row r="439" spans="1:12" x14ac:dyDescent="0.25">
      <c r="A439">
        <v>2019</v>
      </c>
      <c r="B439">
        <v>6</v>
      </c>
      <c r="C439">
        <v>5</v>
      </c>
      <c r="D439">
        <v>201</v>
      </c>
      <c r="E439" t="s">
        <v>114</v>
      </c>
      <c r="F439">
        <v>1547294.93</v>
      </c>
      <c r="G439">
        <v>-773.64</v>
      </c>
      <c r="H439">
        <v>0</v>
      </c>
      <c r="I439">
        <v>0</v>
      </c>
      <c r="J439">
        <v>0</v>
      </c>
      <c r="K439">
        <v>1546521.29</v>
      </c>
      <c r="L439" t="str">
        <f t="shared" si="6"/>
        <v>5-Large C&amp;I</v>
      </c>
    </row>
    <row r="440" spans="1:12" x14ac:dyDescent="0.25">
      <c r="A440">
        <v>2019</v>
      </c>
      <c r="B440">
        <v>6</v>
      </c>
      <c r="C440">
        <v>5</v>
      </c>
      <c r="D440">
        <v>201</v>
      </c>
      <c r="E440" t="s">
        <v>115</v>
      </c>
      <c r="F440">
        <v>816066.79</v>
      </c>
      <c r="G440">
        <v>-21060.34</v>
      </c>
      <c r="H440">
        <v>0</v>
      </c>
      <c r="I440">
        <v>0</v>
      </c>
      <c r="J440">
        <v>0</v>
      </c>
      <c r="K440">
        <v>795006.45</v>
      </c>
      <c r="L440" t="str">
        <f t="shared" si="6"/>
        <v>1-Residential</v>
      </c>
    </row>
    <row r="441" spans="1:12" x14ac:dyDescent="0.25">
      <c r="A441">
        <v>2019</v>
      </c>
      <c r="B441">
        <v>6</v>
      </c>
      <c r="C441">
        <v>5</v>
      </c>
      <c r="D441">
        <v>201</v>
      </c>
      <c r="E441" t="s">
        <v>116</v>
      </c>
      <c r="F441">
        <v>179473.46</v>
      </c>
      <c r="G441">
        <v>-4629.95</v>
      </c>
      <c r="H441">
        <v>0</v>
      </c>
      <c r="I441">
        <v>0</v>
      </c>
      <c r="J441">
        <v>0</v>
      </c>
      <c r="K441">
        <v>174843.51</v>
      </c>
      <c r="L441" t="str">
        <f t="shared" si="6"/>
        <v>2-Low Income Residential</v>
      </c>
    </row>
    <row r="442" spans="1:12" x14ac:dyDescent="0.25">
      <c r="A442">
        <v>2019</v>
      </c>
      <c r="B442">
        <v>6</v>
      </c>
      <c r="C442">
        <v>5</v>
      </c>
      <c r="D442">
        <v>201</v>
      </c>
      <c r="E442" t="s">
        <v>127</v>
      </c>
      <c r="F442">
        <v>225.8</v>
      </c>
      <c r="G442">
        <v>-5.82</v>
      </c>
      <c r="H442">
        <v>0</v>
      </c>
      <c r="I442">
        <v>0</v>
      </c>
      <c r="J442">
        <v>0</v>
      </c>
      <c r="K442">
        <v>219.98</v>
      </c>
      <c r="L442" t="str">
        <f t="shared" si="6"/>
        <v>1-Residential</v>
      </c>
    </row>
    <row r="443" spans="1:12" x14ac:dyDescent="0.25">
      <c r="A443">
        <v>2019</v>
      </c>
      <c r="B443">
        <v>6</v>
      </c>
      <c r="C443">
        <v>5</v>
      </c>
      <c r="D443">
        <v>201</v>
      </c>
      <c r="E443" t="s">
        <v>119</v>
      </c>
      <c r="F443">
        <v>1.97</v>
      </c>
      <c r="G443">
        <v>-0.01</v>
      </c>
      <c r="H443">
        <v>0</v>
      </c>
      <c r="I443">
        <v>0</v>
      </c>
      <c r="J443">
        <v>0</v>
      </c>
      <c r="K443">
        <v>1.96</v>
      </c>
      <c r="L443" t="str">
        <f t="shared" si="6"/>
        <v>Street</v>
      </c>
    </row>
    <row r="444" spans="1:12" x14ac:dyDescent="0.25">
      <c r="A444">
        <v>2019</v>
      </c>
      <c r="B444">
        <v>5</v>
      </c>
      <c r="C444">
        <v>4</v>
      </c>
      <c r="D444">
        <v>201</v>
      </c>
      <c r="E444" t="s">
        <v>109</v>
      </c>
      <c r="F444">
        <v>125690.74</v>
      </c>
      <c r="G444">
        <v>-853.2</v>
      </c>
      <c r="H444">
        <v>0</v>
      </c>
      <c r="I444">
        <v>0</v>
      </c>
      <c r="J444">
        <v>0</v>
      </c>
      <c r="K444">
        <v>124837.54</v>
      </c>
      <c r="L444" t="str">
        <f t="shared" si="6"/>
        <v>3-Small C&amp;I</v>
      </c>
    </row>
    <row r="445" spans="1:12" x14ac:dyDescent="0.25">
      <c r="A445">
        <v>2019</v>
      </c>
      <c r="B445">
        <v>5</v>
      </c>
      <c r="C445">
        <v>4</v>
      </c>
      <c r="D445">
        <v>201</v>
      </c>
      <c r="E445" t="s">
        <v>110</v>
      </c>
      <c r="F445">
        <v>98.74</v>
      </c>
      <c r="G445">
        <v>-0.66</v>
      </c>
      <c r="H445">
        <v>0</v>
      </c>
      <c r="I445">
        <v>0</v>
      </c>
      <c r="J445">
        <v>0</v>
      </c>
      <c r="K445">
        <v>98.08</v>
      </c>
      <c r="L445" t="str">
        <f t="shared" si="6"/>
        <v>3-Small C&amp;I</v>
      </c>
    </row>
    <row r="446" spans="1:12" x14ac:dyDescent="0.25">
      <c r="A446">
        <v>2019</v>
      </c>
      <c r="B446">
        <v>5</v>
      </c>
      <c r="C446">
        <v>4</v>
      </c>
      <c r="D446">
        <v>201</v>
      </c>
      <c r="E446" t="s">
        <v>111</v>
      </c>
      <c r="F446">
        <v>400.02</v>
      </c>
      <c r="G446">
        <v>-2.73</v>
      </c>
      <c r="H446">
        <v>0</v>
      </c>
      <c r="I446">
        <v>0</v>
      </c>
      <c r="J446">
        <v>0</v>
      </c>
      <c r="K446">
        <v>397.29</v>
      </c>
      <c r="L446" t="str">
        <f t="shared" si="6"/>
        <v>3-Small C&amp;I</v>
      </c>
    </row>
    <row r="447" spans="1:12" x14ac:dyDescent="0.25">
      <c r="A447">
        <v>2019</v>
      </c>
      <c r="B447">
        <v>5</v>
      </c>
      <c r="C447">
        <v>4</v>
      </c>
      <c r="D447">
        <v>201</v>
      </c>
      <c r="E447" t="s">
        <v>112</v>
      </c>
      <c r="F447">
        <v>2188.5100000000002</v>
      </c>
      <c r="G447">
        <v>-14.87</v>
      </c>
      <c r="H447">
        <v>0</v>
      </c>
      <c r="I447">
        <v>0</v>
      </c>
      <c r="J447">
        <v>0</v>
      </c>
      <c r="K447">
        <v>2173.64</v>
      </c>
      <c r="L447" t="str">
        <f t="shared" si="6"/>
        <v>3-Small C&amp;I</v>
      </c>
    </row>
    <row r="448" spans="1:12" x14ac:dyDescent="0.25">
      <c r="A448">
        <v>2019</v>
      </c>
      <c r="B448">
        <v>5</v>
      </c>
      <c r="C448">
        <v>4</v>
      </c>
      <c r="D448">
        <v>201</v>
      </c>
      <c r="E448" t="s">
        <v>113</v>
      </c>
      <c r="F448">
        <v>104743.76</v>
      </c>
      <c r="G448">
        <v>-52.32</v>
      </c>
      <c r="H448">
        <v>0</v>
      </c>
      <c r="I448">
        <v>0</v>
      </c>
      <c r="J448">
        <v>0</v>
      </c>
      <c r="K448">
        <v>104691.44</v>
      </c>
      <c r="L448" t="str">
        <f t="shared" si="6"/>
        <v>4-Medium C&amp;I</v>
      </c>
    </row>
    <row r="449" spans="1:12" x14ac:dyDescent="0.25">
      <c r="A449">
        <v>2019</v>
      </c>
      <c r="B449">
        <v>5</v>
      </c>
      <c r="C449">
        <v>4</v>
      </c>
      <c r="D449">
        <v>201</v>
      </c>
      <c r="E449" t="s">
        <v>121</v>
      </c>
      <c r="F449">
        <v>1.72</v>
      </c>
      <c r="G449">
        <v>0</v>
      </c>
      <c r="H449">
        <v>0</v>
      </c>
      <c r="I449">
        <v>0</v>
      </c>
      <c r="J449">
        <v>0</v>
      </c>
      <c r="K449">
        <v>1.72</v>
      </c>
      <c r="L449" t="str">
        <f t="shared" si="6"/>
        <v>4-Medium C&amp;I</v>
      </c>
    </row>
    <row r="450" spans="1:12" x14ac:dyDescent="0.25">
      <c r="A450">
        <v>2019</v>
      </c>
      <c r="B450">
        <v>5</v>
      </c>
      <c r="C450">
        <v>4</v>
      </c>
      <c r="D450">
        <v>201</v>
      </c>
      <c r="E450" t="s">
        <v>114</v>
      </c>
      <c r="F450">
        <v>106041.60000000001</v>
      </c>
      <c r="G450">
        <v>-53.01</v>
      </c>
      <c r="H450">
        <v>0</v>
      </c>
      <c r="I450">
        <v>0</v>
      </c>
      <c r="J450">
        <v>0</v>
      </c>
      <c r="K450">
        <v>105988.59</v>
      </c>
      <c r="L450" t="str">
        <f t="shared" ref="L450:L513" si="7">VLOOKUP(E450,N:O,2,FALSE)</f>
        <v>5-Large C&amp;I</v>
      </c>
    </row>
    <row r="451" spans="1:12" x14ac:dyDescent="0.25">
      <c r="A451">
        <v>2019</v>
      </c>
      <c r="B451">
        <v>5</v>
      </c>
      <c r="C451">
        <v>4</v>
      </c>
      <c r="D451">
        <v>201</v>
      </c>
      <c r="E451" t="s">
        <v>115</v>
      </c>
      <c r="F451">
        <v>588776.80000000005</v>
      </c>
      <c r="G451">
        <v>-15188.62</v>
      </c>
      <c r="H451">
        <v>0</v>
      </c>
      <c r="I451">
        <v>0</v>
      </c>
      <c r="J451">
        <v>0</v>
      </c>
      <c r="K451">
        <v>573588.18000000005</v>
      </c>
      <c r="L451" t="str">
        <f t="shared" si="7"/>
        <v>1-Residential</v>
      </c>
    </row>
    <row r="452" spans="1:12" x14ac:dyDescent="0.25">
      <c r="A452">
        <v>2019</v>
      </c>
      <c r="B452">
        <v>5</v>
      </c>
      <c r="C452">
        <v>4</v>
      </c>
      <c r="D452">
        <v>201</v>
      </c>
      <c r="E452" t="s">
        <v>116</v>
      </c>
      <c r="F452">
        <v>7429.57</v>
      </c>
      <c r="G452">
        <v>-191.73</v>
      </c>
      <c r="H452">
        <v>0</v>
      </c>
      <c r="I452">
        <v>0</v>
      </c>
      <c r="J452">
        <v>0</v>
      </c>
      <c r="K452">
        <v>7237.84</v>
      </c>
      <c r="L452" t="str">
        <f t="shared" si="7"/>
        <v>2-Low Income Residential</v>
      </c>
    </row>
    <row r="453" spans="1:12" x14ac:dyDescent="0.25">
      <c r="A453">
        <v>2019</v>
      </c>
      <c r="B453">
        <v>5</v>
      </c>
      <c r="C453">
        <v>4</v>
      </c>
      <c r="D453">
        <v>201</v>
      </c>
      <c r="E453" t="s">
        <v>117</v>
      </c>
      <c r="F453">
        <v>1172.42</v>
      </c>
      <c r="G453">
        <v>-7.97</v>
      </c>
      <c r="H453">
        <v>0</v>
      </c>
      <c r="I453">
        <v>0</v>
      </c>
      <c r="J453">
        <v>0</v>
      </c>
      <c r="K453">
        <v>1164.45</v>
      </c>
      <c r="L453" t="str">
        <f t="shared" si="7"/>
        <v>Street</v>
      </c>
    </row>
    <row r="454" spans="1:12" x14ac:dyDescent="0.25">
      <c r="A454">
        <v>2019</v>
      </c>
      <c r="B454">
        <v>5</v>
      </c>
      <c r="C454">
        <v>4</v>
      </c>
      <c r="D454">
        <v>201</v>
      </c>
      <c r="E454" t="s">
        <v>118</v>
      </c>
      <c r="F454">
        <v>494.81</v>
      </c>
      <c r="G454">
        <v>-3.36</v>
      </c>
      <c r="H454">
        <v>0</v>
      </c>
      <c r="I454">
        <v>0</v>
      </c>
      <c r="J454">
        <v>0</v>
      </c>
      <c r="K454">
        <v>491.45</v>
      </c>
      <c r="L454" t="str">
        <f t="shared" si="7"/>
        <v>Street</v>
      </c>
    </row>
    <row r="455" spans="1:12" x14ac:dyDescent="0.25">
      <c r="A455">
        <v>2019</v>
      </c>
      <c r="B455">
        <v>5</v>
      </c>
      <c r="C455">
        <v>4</v>
      </c>
      <c r="D455">
        <v>201</v>
      </c>
      <c r="E455" t="s">
        <v>119</v>
      </c>
      <c r="F455">
        <v>1.54</v>
      </c>
      <c r="G455">
        <v>-0.01</v>
      </c>
      <c r="H455">
        <v>0</v>
      </c>
      <c r="I455">
        <v>0</v>
      </c>
      <c r="J455">
        <v>0</v>
      </c>
      <c r="K455">
        <v>1.53</v>
      </c>
      <c r="L455" t="str">
        <f t="shared" si="7"/>
        <v>Street</v>
      </c>
    </row>
    <row r="456" spans="1:12" x14ac:dyDescent="0.25">
      <c r="A456">
        <v>2019</v>
      </c>
      <c r="B456">
        <v>5</v>
      </c>
      <c r="C456">
        <v>4</v>
      </c>
      <c r="D456">
        <v>201</v>
      </c>
      <c r="E456" t="s">
        <v>109</v>
      </c>
      <c r="F456">
        <v>42397.55</v>
      </c>
      <c r="G456">
        <v>-288.33999999999997</v>
      </c>
      <c r="H456">
        <v>0</v>
      </c>
      <c r="I456">
        <v>0</v>
      </c>
      <c r="J456">
        <v>0</v>
      </c>
      <c r="K456">
        <v>42109.21</v>
      </c>
      <c r="L456" t="str">
        <f t="shared" si="7"/>
        <v>3-Small C&amp;I</v>
      </c>
    </row>
    <row r="457" spans="1:12" x14ac:dyDescent="0.25">
      <c r="A457">
        <v>2019</v>
      </c>
      <c r="B457">
        <v>5</v>
      </c>
      <c r="C457">
        <v>4</v>
      </c>
      <c r="D457">
        <v>201</v>
      </c>
      <c r="E457" t="s">
        <v>111</v>
      </c>
      <c r="F457">
        <v>72.94</v>
      </c>
      <c r="G457">
        <v>-0.5</v>
      </c>
      <c r="H457">
        <v>0</v>
      </c>
      <c r="I457">
        <v>0</v>
      </c>
      <c r="J457">
        <v>0</v>
      </c>
      <c r="K457">
        <v>72.44</v>
      </c>
      <c r="L457" t="str">
        <f t="shared" si="7"/>
        <v>3-Small C&amp;I</v>
      </c>
    </row>
    <row r="458" spans="1:12" x14ac:dyDescent="0.25">
      <c r="A458">
        <v>2019</v>
      </c>
      <c r="B458">
        <v>5</v>
      </c>
      <c r="C458">
        <v>4</v>
      </c>
      <c r="D458">
        <v>201</v>
      </c>
      <c r="E458" t="s">
        <v>112</v>
      </c>
      <c r="F458">
        <v>428.52</v>
      </c>
      <c r="G458">
        <v>-2.92</v>
      </c>
      <c r="H458">
        <v>0</v>
      </c>
      <c r="I458">
        <v>0</v>
      </c>
      <c r="J458">
        <v>0</v>
      </c>
      <c r="K458">
        <v>425.6</v>
      </c>
      <c r="L458" t="str">
        <f t="shared" si="7"/>
        <v>3-Small C&amp;I</v>
      </c>
    </row>
    <row r="459" spans="1:12" x14ac:dyDescent="0.25">
      <c r="A459">
        <v>2019</v>
      </c>
      <c r="B459">
        <v>5</v>
      </c>
      <c r="C459">
        <v>4</v>
      </c>
      <c r="D459">
        <v>201</v>
      </c>
      <c r="E459" t="s">
        <v>113</v>
      </c>
      <c r="F459">
        <v>44216.69</v>
      </c>
      <c r="G459">
        <v>-22.1</v>
      </c>
      <c r="H459">
        <v>0</v>
      </c>
      <c r="I459">
        <v>0</v>
      </c>
      <c r="J459">
        <v>0</v>
      </c>
      <c r="K459">
        <v>44194.59</v>
      </c>
      <c r="L459" t="str">
        <f t="shared" si="7"/>
        <v>4-Medium C&amp;I</v>
      </c>
    </row>
    <row r="460" spans="1:12" x14ac:dyDescent="0.25">
      <c r="A460">
        <v>2019</v>
      </c>
      <c r="B460">
        <v>5</v>
      </c>
      <c r="C460">
        <v>4</v>
      </c>
      <c r="D460">
        <v>201</v>
      </c>
      <c r="E460" t="s">
        <v>115</v>
      </c>
      <c r="F460">
        <v>86456.37</v>
      </c>
      <c r="G460">
        <v>-2229.7199999999998</v>
      </c>
      <c r="H460">
        <v>0</v>
      </c>
      <c r="I460">
        <v>0</v>
      </c>
      <c r="J460">
        <v>0</v>
      </c>
      <c r="K460">
        <v>84226.65</v>
      </c>
      <c r="L460" t="str">
        <f t="shared" si="7"/>
        <v>1-Residential</v>
      </c>
    </row>
    <row r="461" spans="1:12" x14ac:dyDescent="0.25">
      <c r="A461">
        <v>2019</v>
      </c>
      <c r="B461">
        <v>5</v>
      </c>
      <c r="C461">
        <v>4</v>
      </c>
      <c r="D461">
        <v>201</v>
      </c>
      <c r="E461" t="s">
        <v>116</v>
      </c>
      <c r="F461">
        <v>236.21</v>
      </c>
      <c r="G461">
        <v>-6.1</v>
      </c>
      <c r="H461">
        <v>0</v>
      </c>
      <c r="I461">
        <v>0</v>
      </c>
      <c r="J461">
        <v>0</v>
      </c>
      <c r="K461">
        <v>230.11</v>
      </c>
      <c r="L461" t="str">
        <f t="shared" si="7"/>
        <v>2-Low Income Residential</v>
      </c>
    </row>
    <row r="462" spans="1:12" x14ac:dyDescent="0.25">
      <c r="A462">
        <v>2019</v>
      </c>
      <c r="B462">
        <v>5</v>
      </c>
      <c r="C462">
        <v>5</v>
      </c>
      <c r="D462">
        <v>201</v>
      </c>
      <c r="E462" t="s">
        <v>109</v>
      </c>
      <c r="F462">
        <v>7397212.1399999997</v>
      </c>
      <c r="G462">
        <v>-50498.34</v>
      </c>
      <c r="H462">
        <v>0</v>
      </c>
      <c r="I462">
        <v>-0.38</v>
      </c>
      <c r="J462">
        <v>0</v>
      </c>
      <c r="K462">
        <v>7346713.4199999999</v>
      </c>
      <c r="L462" t="str">
        <f t="shared" si="7"/>
        <v>3-Small C&amp;I</v>
      </c>
    </row>
    <row r="463" spans="1:12" x14ac:dyDescent="0.25">
      <c r="A463">
        <v>2019</v>
      </c>
      <c r="B463">
        <v>5</v>
      </c>
      <c r="C463">
        <v>5</v>
      </c>
      <c r="D463">
        <v>201</v>
      </c>
      <c r="E463" t="s">
        <v>110</v>
      </c>
      <c r="F463">
        <v>464.25</v>
      </c>
      <c r="G463">
        <v>-3.14</v>
      </c>
      <c r="H463">
        <v>0</v>
      </c>
      <c r="I463">
        <v>0</v>
      </c>
      <c r="J463">
        <v>0</v>
      </c>
      <c r="K463">
        <v>461.11</v>
      </c>
      <c r="L463" t="str">
        <f t="shared" si="7"/>
        <v>3-Small C&amp;I</v>
      </c>
    </row>
    <row r="464" spans="1:12" x14ac:dyDescent="0.25">
      <c r="A464">
        <v>2019</v>
      </c>
      <c r="B464">
        <v>5</v>
      </c>
      <c r="C464">
        <v>5</v>
      </c>
      <c r="D464">
        <v>201</v>
      </c>
      <c r="E464" t="s">
        <v>120</v>
      </c>
      <c r="F464">
        <v>17155.66</v>
      </c>
      <c r="G464">
        <v>-116.75</v>
      </c>
      <c r="H464">
        <v>0</v>
      </c>
      <c r="I464">
        <v>0</v>
      </c>
      <c r="J464">
        <v>0</v>
      </c>
      <c r="K464">
        <v>17038.91</v>
      </c>
      <c r="L464" t="str">
        <f t="shared" si="7"/>
        <v>3-Small C&amp;I</v>
      </c>
    </row>
    <row r="465" spans="1:12" x14ac:dyDescent="0.25">
      <c r="A465">
        <v>2019</v>
      </c>
      <c r="B465">
        <v>5</v>
      </c>
      <c r="C465">
        <v>5</v>
      </c>
      <c r="D465">
        <v>201</v>
      </c>
      <c r="E465" t="s">
        <v>111</v>
      </c>
      <c r="F465">
        <v>106048.88</v>
      </c>
      <c r="G465">
        <v>-723.3</v>
      </c>
      <c r="H465">
        <v>0</v>
      </c>
      <c r="I465">
        <v>0</v>
      </c>
      <c r="J465">
        <v>0</v>
      </c>
      <c r="K465">
        <v>105325.58</v>
      </c>
      <c r="L465" t="str">
        <f t="shared" si="7"/>
        <v>3-Small C&amp;I</v>
      </c>
    </row>
    <row r="466" spans="1:12" x14ac:dyDescent="0.25">
      <c r="A466">
        <v>2019</v>
      </c>
      <c r="B466">
        <v>5</v>
      </c>
      <c r="C466">
        <v>5</v>
      </c>
      <c r="D466">
        <v>201</v>
      </c>
      <c r="E466" t="s">
        <v>112</v>
      </c>
      <c r="F466">
        <v>692293.52</v>
      </c>
      <c r="G466">
        <v>-4729.59</v>
      </c>
      <c r="H466">
        <v>0</v>
      </c>
      <c r="I466">
        <v>0</v>
      </c>
      <c r="J466">
        <v>0</v>
      </c>
      <c r="K466">
        <v>687563.93</v>
      </c>
      <c r="L466" t="str">
        <f t="shared" si="7"/>
        <v>3-Small C&amp;I</v>
      </c>
    </row>
    <row r="467" spans="1:12" x14ac:dyDescent="0.25">
      <c r="A467">
        <v>2019</v>
      </c>
      <c r="B467">
        <v>5</v>
      </c>
      <c r="C467">
        <v>5</v>
      </c>
      <c r="D467">
        <v>201</v>
      </c>
      <c r="E467" t="s">
        <v>113</v>
      </c>
      <c r="F467">
        <v>10419143.85</v>
      </c>
      <c r="G467">
        <v>-5155.4399999999996</v>
      </c>
      <c r="H467">
        <v>0</v>
      </c>
      <c r="I467">
        <v>-0.41</v>
      </c>
      <c r="J467">
        <v>0</v>
      </c>
      <c r="K467">
        <v>10413988</v>
      </c>
      <c r="L467" t="str">
        <f t="shared" si="7"/>
        <v>4-Medium C&amp;I</v>
      </c>
    </row>
    <row r="468" spans="1:12" x14ac:dyDescent="0.25">
      <c r="A468">
        <v>2019</v>
      </c>
      <c r="B468">
        <v>5</v>
      </c>
      <c r="C468">
        <v>5</v>
      </c>
      <c r="D468">
        <v>201</v>
      </c>
      <c r="E468" t="s">
        <v>121</v>
      </c>
      <c r="F468">
        <v>590064.87</v>
      </c>
      <c r="G468">
        <v>-291.66000000000003</v>
      </c>
      <c r="H468">
        <v>0</v>
      </c>
      <c r="I468">
        <v>0</v>
      </c>
      <c r="J468">
        <v>0</v>
      </c>
      <c r="K468">
        <v>589773.21</v>
      </c>
      <c r="L468" t="str">
        <f t="shared" si="7"/>
        <v>4-Medium C&amp;I</v>
      </c>
    </row>
    <row r="469" spans="1:12" x14ac:dyDescent="0.25">
      <c r="A469">
        <v>2019</v>
      </c>
      <c r="B469">
        <v>5</v>
      </c>
      <c r="C469">
        <v>5</v>
      </c>
      <c r="D469">
        <v>201</v>
      </c>
      <c r="E469" t="s">
        <v>122</v>
      </c>
      <c r="F469">
        <v>354861.34</v>
      </c>
      <c r="G469">
        <v>-176.4</v>
      </c>
      <c r="H469">
        <v>0</v>
      </c>
      <c r="I469">
        <v>0</v>
      </c>
      <c r="J469">
        <v>0</v>
      </c>
      <c r="K469">
        <v>354684.94</v>
      </c>
      <c r="L469" t="str">
        <f t="shared" si="7"/>
        <v>4-Medium C&amp;I</v>
      </c>
    </row>
    <row r="470" spans="1:12" x14ac:dyDescent="0.25">
      <c r="A470">
        <v>2019</v>
      </c>
      <c r="B470">
        <v>5</v>
      </c>
      <c r="C470">
        <v>5</v>
      </c>
      <c r="D470">
        <v>201</v>
      </c>
      <c r="E470" t="s">
        <v>114</v>
      </c>
      <c r="F470">
        <v>19398766.07</v>
      </c>
      <c r="G470">
        <v>-9580.2900000000009</v>
      </c>
      <c r="H470">
        <v>0</v>
      </c>
      <c r="I470">
        <v>0</v>
      </c>
      <c r="J470">
        <v>0</v>
      </c>
      <c r="K470">
        <v>19389185.780000001</v>
      </c>
      <c r="L470" t="str">
        <f t="shared" si="7"/>
        <v>5-Large C&amp;I</v>
      </c>
    </row>
    <row r="471" spans="1:12" x14ac:dyDescent="0.25">
      <c r="A471">
        <v>2019</v>
      </c>
      <c r="B471">
        <v>5</v>
      </c>
      <c r="C471">
        <v>5</v>
      </c>
      <c r="D471">
        <v>201</v>
      </c>
      <c r="E471" t="s">
        <v>115</v>
      </c>
      <c r="F471">
        <v>24937547.100000001</v>
      </c>
      <c r="G471">
        <v>-640919.42000000004</v>
      </c>
      <c r="H471">
        <v>0</v>
      </c>
      <c r="I471">
        <v>-0.06</v>
      </c>
      <c r="J471">
        <v>0</v>
      </c>
      <c r="K471">
        <v>24296627.620000001</v>
      </c>
      <c r="L471" t="str">
        <f t="shared" si="7"/>
        <v>1-Residential</v>
      </c>
    </row>
    <row r="472" spans="1:12" x14ac:dyDescent="0.25">
      <c r="A472">
        <v>2019</v>
      </c>
      <c r="B472">
        <v>5</v>
      </c>
      <c r="C472">
        <v>5</v>
      </c>
      <c r="D472">
        <v>201</v>
      </c>
      <c r="E472" t="s">
        <v>116</v>
      </c>
      <c r="F472">
        <v>3943641.72</v>
      </c>
      <c r="G472">
        <v>-101279.46</v>
      </c>
      <c r="H472">
        <v>0</v>
      </c>
      <c r="I472">
        <v>0</v>
      </c>
      <c r="J472">
        <v>0</v>
      </c>
      <c r="K472">
        <v>3842362.26</v>
      </c>
      <c r="L472" t="str">
        <f t="shared" si="7"/>
        <v>2-Low Income Residential</v>
      </c>
    </row>
    <row r="473" spans="1:12" x14ac:dyDescent="0.25">
      <c r="A473">
        <v>2019</v>
      </c>
      <c r="B473">
        <v>5</v>
      </c>
      <c r="C473">
        <v>5</v>
      </c>
      <c r="D473">
        <v>201</v>
      </c>
      <c r="E473" t="s">
        <v>127</v>
      </c>
      <c r="F473">
        <v>51927.15</v>
      </c>
      <c r="G473">
        <v>-1295.3499999999999</v>
      </c>
      <c r="H473">
        <v>0</v>
      </c>
      <c r="I473">
        <v>0</v>
      </c>
      <c r="J473">
        <v>0</v>
      </c>
      <c r="K473">
        <v>50631.8</v>
      </c>
      <c r="L473" t="str">
        <f t="shared" si="7"/>
        <v>1-Residential</v>
      </c>
    </row>
    <row r="474" spans="1:12" x14ac:dyDescent="0.25">
      <c r="A474">
        <v>2019</v>
      </c>
      <c r="B474">
        <v>5</v>
      </c>
      <c r="C474">
        <v>5</v>
      </c>
      <c r="D474">
        <v>201</v>
      </c>
      <c r="E474" t="s">
        <v>117</v>
      </c>
      <c r="F474">
        <v>170237.36</v>
      </c>
      <c r="G474">
        <v>-1157.95</v>
      </c>
      <c r="H474">
        <v>0</v>
      </c>
      <c r="I474">
        <v>0</v>
      </c>
      <c r="J474">
        <v>0</v>
      </c>
      <c r="K474">
        <v>169079.41</v>
      </c>
      <c r="L474" t="str">
        <f t="shared" si="7"/>
        <v>Street</v>
      </c>
    </row>
    <row r="475" spans="1:12" x14ac:dyDescent="0.25">
      <c r="A475">
        <v>2019</v>
      </c>
      <c r="B475">
        <v>5</v>
      </c>
      <c r="C475">
        <v>5</v>
      </c>
      <c r="D475">
        <v>201</v>
      </c>
      <c r="E475" t="s">
        <v>123</v>
      </c>
      <c r="F475">
        <v>14584.67</v>
      </c>
      <c r="G475">
        <v>-99.18</v>
      </c>
      <c r="H475">
        <v>0</v>
      </c>
      <c r="I475">
        <v>0</v>
      </c>
      <c r="J475">
        <v>0</v>
      </c>
      <c r="K475">
        <v>14485.49</v>
      </c>
      <c r="L475" t="str">
        <f t="shared" si="7"/>
        <v>Street</v>
      </c>
    </row>
    <row r="476" spans="1:12" x14ac:dyDescent="0.25">
      <c r="A476">
        <v>2019</v>
      </c>
      <c r="B476">
        <v>5</v>
      </c>
      <c r="C476">
        <v>5</v>
      </c>
      <c r="D476">
        <v>201</v>
      </c>
      <c r="E476" t="s">
        <v>124</v>
      </c>
      <c r="F476">
        <v>406.31</v>
      </c>
      <c r="G476">
        <v>-2.76</v>
      </c>
      <c r="H476">
        <v>0</v>
      </c>
      <c r="I476">
        <v>0</v>
      </c>
      <c r="J476">
        <v>0</v>
      </c>
      <c r="K476">
        <v>403.55</v>
      </c>
      <c r="L476" t="str">
        <f t="shared" si="7"/>
        <v>Street</v>
      </c>
    </row>
    <row r="477" spans="1:12" x14ac:dyDescent="0.25">
      <c r="A477">
        <v>2019</v>
      </c>
      <c r="B477">
        <v>5</v>
      </c>
      <c r="C477">
        <v>5</v>
      </c>
      <c r="D477">
        <v>201</v>
      </c>
      <c r="E477" t="s">
        <v>118</v>
      </c>
      <c r="F477">
        <v>1491.81</v>
      </c>
      <c r="G477">
        <v>-10.14</v>
      </c>
      <c r="H477">
        <v>0</v>
      </c>
      <c r="I477">
        <v>0</v>
      </c>
      <c r="J477">
        <v>0</v>
      </c>
      <c r="K477">
        <v>1481.67</v>
      </c>
      <c r="L477" t="str">
        <f t="shared" si="7"/>
        <v>Street</v>
      </c>
    </row>
    <row r="478" spans="1:12" x14ac:dyDescent="0.25">
      <c r="A478">
        <v>2019</v>
      </c>
      <c r="B478">
        <v>5</v>
      </c>
      <c r="C478">
        <v>5</v>
      </c>
      <c r="D478">
        <v>201</v>
      </c>
      <c r="E478" t="s">
        <v>119</v>
      </c>
      <c r="F478">
        <v>108242.87</v>
      </c>
      <c r="G478">
        <v>-733.38</v>
      </c>
      <c r="H478">
        <v>0</v>
      </c>
      <c r="I478">
        <v>0</v>
      </c>
      <c r="J478">
        <v>0</v>
      </c>
      <c r="K478">
        <v>107509.49</v>
      </c>
      <c r="L478" t="str">
        <f t="shared" si="7"/>
        <v>Street</v>
      </c>
    </row>
    <row r="479" spans="1:12" x14ac:dyDescent="0.25">
      <c r="A479">
        <v>2019</v>
      </c>
      <c r="B479">
        <v>5</v>
      </c>
      <c r="C479">
        <v>5</v>
      </c>
      <c r="D479">
        <v>201</v>
      </c>
      <c r="E479" t="s">
        <v>125</v>
      </c>
      <c r="F479">
        <v>146224.59</v>
      </c>
      <c r="G479">
        <v>-972.42</v>
      </c>
      <c r="H479">
        <v>0</v>
      </c>
      <c r="I479">
        <v>0</v>
      </c>
      <c r="J479">
        <v>0</v>
      </c>
      <c r="K479">
        <v>145252.17000000001</v>
      </c>
      <c r="L479" t="str">
        <f t="shared" si="7"/>
        <v>Street</v>
      </c>
    </row>
    <row r="480" spans="1:12" x14ac:dyDescent="0.25">
      <c r="A480">
        <v>2019</v>
      </c>
      <c r="B480">
        <v>5</v>
      </c>
      <c r="C480">
        <v>5</v>
      </c>
      <c r="D480">
        <v>201</v>
      </c>
      <c r="E480" t="s">
        <v>126</v>
      </c>
      <c r="F480">
        <v>28.89</v>
      </c>
      <c r="G480">
        <v>-0.19</v>
      </c>
      <c r="H480">
        <v>0</v>
      </c>
      <c r="I480">
        <v>0</v>
      </c>
      <c r="J480">
        <v>0</v>
      </c>
      <c r="K480">
        <v>28.7</v>
      </c>
      <c r="L480" t="str">
        <f t="shared" si="7"/>
        <v>Street</v>
      </c>
    </row>
    <row r="481" spans="1:12" x14ac:dyDescent="0.25">
      <c r="A481">
        <v>2019</v>
      </c>
      <c r="B481">
        <v>5</v>
      </c>
      <c r="C481">
        <v>5</v>
      </c>
      <c r="D481">
        <v>201</v>
      </c>
      <c r="E481" t="s">
        <v>109</v>
      </c>
      <c r="F481">
        <v>415546.04</v>
      </c>
      <c r="G481">
        <v>-2800.45</v>
      </c>
      <c r="H481">
        <v>0</v>
      </c>
      <c r="I481">
        <v>0</v>
      </c>
      <c r="J481">
        <v>0</v>
      </c>
      <c r="K481">
        <v>412745.59</v>
      </c>
      <c r="L481" t="str">
        <f t="shared" si="7"/>
        <v>3-Small C&amp;I</v>
      </c>
    </row>
    <row r="482" spans="1:12" x14ac:dyDescent="0.25">
      <c r="A482">
        <v>2019</v>
      </c>
      <c r="B482">
        <v>5</v>
      </c>
      <c r="C482">
        <v>5</v>
      </c>
      <c r="D482">
        <v>201</v>
      </c>
      <c r="E482" t="s">
        <v>120</v>
      </c>
      <c r="F482">
        <v>5098.08</v>
      </c>
      <c r="G482">
        <v>-34.590000000000003</v>
      </c>
      <c r="H482">
        <v>0</v>
      </c>
      <c r="I482">
        <v>0</v>
      </c>
      <c r="J482">
        <v>0</v>
      </c>
      <c r="K482">
        <v>5063.49</v>
      </c>
      <c r="L482" t="str">
        <f t="shared" si="7"/>
        <v>3-Small C&amp;I</v>
      </c>
    </row>
    <row r="483" spans="1:12" x14ac:dyDescent="0.25">
      <c r="A483">
        <v>2019</v>
      </c>
      <c r="B483">
        <v>5</v>
      </c>
      <c r="C483">
        <v>5</v>
      </c>
      <c r="D483">
        <v>201</v>
      </c>
      <c r="E483" t="s">
        <v>111</v>
      </c>
      <c r="F483">
        <v>2617.69</v>
      </c>
      <c r="G483">
        <v>-16.68</v>
      </c>
      <c r="H483">
        <v>0</v>
      </c>
      <c r="I483">
        <v>0</v>
      </c>
      <c r="J483">
        <v>0</v>
      </c>
      <c r="K483">
        <v>2601.0100000000002</v>
      </c>
      <c r="L483" t="str">
        <f t="shared" si="7"/>
        <v>3-Small C&amp;I</v>
      </c>
    </row>
    <row r="484" spans="1:12" x14ac:dyDescent="0.25">
      <c r="A484">
        <v>2019</v>
      </c>
      <c r="B484">
        <v>5</v>
      </c>
      <c r="C484">
        <v>5</v>
      </c>
      <c r="D484">
        <v>201</v>
      </c>
      <c r="E484" t="s">
        <v>112</v>
      </c>
      <c r="F484">
        <v>33314.68</v>
      </c>
      <c r="G484">
        <v>-226.63</v>
      </c>
      <c r="H484">
        <v>0</v>
      </c>
      <c r="I484">
        <v>0</v>
      </c>
      <c r="J484">
        <v>0</v>
      </c>
      <c r="K484">
        <v>33088.050000000003</v>
      </c>
      <c r="L484" t="str">
        <f t="shared" si="7"/>
        <v>3-Small C&amp;I</v>
      </c>
    </row>
    <row r="485" spans="1:12" x14ac:dyDescent="0.25">
      <c r="A485">
        <v>2019</v>
      </c>
      <c r="B485">
        <v>5</v>
      </c>
      <c r="C485">
        <v>5</v>
      </c>
      <c r="D485">
        <v>201</v>
      </c>
      <c r="E485" t="s">
        <v>113</v>
      </c>
      <c r="F485">
        <v>622644.03</v>
      </c>
      <c r="G485">
        <v>-311.04000000000002</v>
      </c>
      <c r="H485">
        <v>0</v>
      </c>
      <c r="I485">
        <v>0</v>
      </c>
      <c r="J485">
        <v>0</v>
      </c>
      <c r="K485">
        <v>622332.99</v>
      </c>
      <c r="L485" t="str">
        <f t="shared" si="7"/>
        <v>4-Medium C&amp;I</v>
      </c>
    </row>
    <row r="486" spans="1:12" x14ac:dyDescent="0.25">
      <c r="A486">
        <v>2019</v>
      </c>
      <c r="B486">
        <v>5</v>
      </c>
      <c r="C486">
        <v>5</v>
      </c>
      <c r="D486">
        <v>201</v>
      </c>
      <c r="E486" t="s">
        <v>121</v>
      </c>
      <c r="F486">
        <v>34394.14</v>
      </c>
      <c r="G486">
        <v>-17.2</v>
      </c>
      <c r="H486">
        <v>0</v>
      </c>
      <c r="I486">
        <v>0</v>
      </c>
      <c r="J486">
        <v>0</v>
      </c>
      <c r="K486">
        <v>34376.94</v>
      </c>
      <c r="L486" t="str">
        <f t="shared" si="7"/>
        <v>4-Medium C&amp;I</v>
      </c>
    </row>
    <row r="487" spans="1:12" x14ac:dyDescent="0.25">
      <c r="A487">
        <v>2019</v>
      </c>
      <c r="B487">
        <v>5</v>
      </c>
      <c r="C487">
        <v>5</v>
      </c>
      <c r="D487">
        <v>201</v>
      </c>
      <c r="E487" t="s">
        <v>122</v>
      </c>
      <c r="F487">
        <v>10701.66</v>
      </c>
      <c r="G487">
        <v>-4.92</v>
      </c>
      <c r="H487">
        <v>0</v>
      </c>
      <c r="I487">
        <v>0</v>
      </c>
      <c r="J487">
        <v>0</v>
      </c>
      <c r="K487">
        <v>10696.74</v>
      </c>
      <c r="L487" t="str">
        <f t="shared" si="7"/>
        <v>4-Medium C&amp;I</v>
      </c>
    </row>
    <row r="488" spans="1:12" x14ac:dyDescent="0.25">
      <c r="A488">
        <v>2019</v>
      </c>
      <c r="B488">
        <v>5</v>
      </c>
      <c r="C488">
        <v>5</v>
      </c>
      <c r="D488">
        <v>201</v>
      </c>
      <c r="E488" t="s">
        <v>114</v>
      </c>
      <c r="F488">
        <v>900574.26</v>
      </c>
      <c r="G488">
        <v>-449.26</v>
      </c>
      <c r="H488">
        <v>0</v>
      </c>
      <c r="I488">
        <v>0</v>
      </c>
      <c r="J488">
        <v>0</v>
      </c>
      <c r="K488">
        <v>900125</v>
      </c>
      <c r="L488" t="str">
        <f t="shared" si="7"/>
        <v>5-Large C&amp;I</v>
      </c>
    </row>
    <row r="489" spans="1:12" x14ac:dyDescent="0.25">
      <c r="A489">
        <v>2019</v>
      </c>
      <c r="B489">
        <v>5</v>
      </c>
      <c r="C489">
        <v>5</v>
      </c>
      <c r="D489">
        <v>201</v>
      </c>
      <c r="E489" t="s">
        <v>115</v>
      </c>
      <c r="F489">
        <v>1390662.64</v>
      </c>
      <c r="G489">
        <v>-35882.99</v>
      </c>
      <c r="H489">
        <v>0</v>
      </c>
      <c r="I489">
        <v>0</v>
      </c>
      <c r="J489">
        <v>0</v>
      </c>
      <c r="K489">
        <v>1354779.65</v>
      </c>
      <c r="L489" t="str">
        <f t="shared" si="7"/>
        <v>1-Residential</v>
      </c>
    </row>
    <row r="490" spans="1:12" x14ac:dyDescent="0.25">
      <c r="A490">
        <v>2019</v>
      </c>
      <c r="B490">
        <v>5</v>
      </c>
      <c r="C490">
        <v>5</v>
      </c>
      <c r="D490">
        <v>201</v>
      </c>
      <c r="E490" t="s">
        <v>116</v>
      </c>
      <c r="F490">
        <v>221981.94</v>
      </c>
      <c r="G490">
        <v>-5729.23</v>
      </c>
      <c r="H490">
        <v>0</v>
      </c>
      <c r="I490">
        <v>0</v>
      </c>
      <c r="J490">
        <v>0</v>
      </c>
      <c r="K490">
        <v>216252.71</v>
      </c>
      <c r="L490" t="str">
        <f t="shared" si="7"/>
        <v>2-Low Income Residential</v>
      </c>
    </row>
    <row r="491" spans="1:12" x14ac:dyDescent="0.25">
      <c r="A491">
        <v>2019</v>
      </c>
      <c r="B491">
        <v>5</v>
      </c>
      <c r="C491">
        <v>5</v>
      </c>
      <c r="D491">
        <v>201</v>
      </c>
      <c r="E491" t="s">
        <v>127</v>
      </c>
      <c r="F491">
        <v>2035.16</v>
      </c>
      <c r="G491">
        <v>-52.51</v>
      </c>
      <c r="H491">
        <v>0</v>
      </c>
      <c r="I491">
        <v>0</v>
      </c>
      <c r="J491">
        <v>0</v>
      </c>
      <c r="K491">
        <v>1982.65</v>
      </c>
      <c r="L491" t="str">
        <f t="shared" si="7"/>
        <v>1-Residential</v>
      </c>
    </row>
    <row r="492" spans="1:12" x14ac:dyDescent="0.25">
      <c r="A492">
        <v>2019</v>
      </c>
      <c r="B492">
        <v>5</v>
      </c>
      <c r="C492">
        <v>5</v>
      </c>
      <c r="D492">
        <v>201</v>
      </c>
      <c r="E492" t="s">
        <v>125</v>
      </c>
      <c r="F492">
        <v>55266.21</v>
      </c>
      <c r="G492">
        <v>-458.71</v>
      </c>
      <c r="H492">
        <v>0</v>
      </c>
      <c r="I492">
        <v>0</v>
      </c>
      <c r="J492">
        <v>0</v>
      </c>
      <c r="K492">
        <v>54807.5</v>
      </c>
      <c r="L492" t="str">
        <f t="shared" si="7"/>
        <v>Street</v>
      </c>
    </row>
    <row r="493" spans="1:12" x14ac:dyDescent="0.25">
      <c r="A493">
        <v>2019</v>
      </c>
      <c r="B493">
        <v>4</v>
      </c>
      <c r="C493">
        <v>4</v>
      </c>
      <c r="D493">
        <v>201</v>
      </c>
      <c r="E493" t="s">
        <v>109</v>
      </c>
      <c r="F493">
        <v>133158.97</v>
      </c>
      <c r="G493">
        <v>-1105.03</v>
      </c>
      <c r="H493">
        <v>0</v>
      </c>
      <c r="I493">
        <v>0</v>
      </c>
      <c r="J493">
        <v>0</v>
      </c>
      <c r="K493">
        <v>132053.94</v>
      </c>
      <c r="L493" t="str">
        <f t="shared" si="7"/>
        <v>3-Small C&amp;I</v>
      </c>
    </row>
    <row r="494" spans="1:12" x14ac:dyDescent="0.25">
      <c r="A494">
        <v>2019</v>
      </c>
      <c r="B494">
        <v>4</v>
      </c>
      <c r="C494">
        <v>4</v>
      </c>
      <c r="D494">
        <v>201</v>
      </c>
      <c r="E494" t="s">
        <v>110</v>
      </c>
      <c r="F494">
        <v>108.52</v>
      </c>
      <c r="G494">
        <v>-0.91</v>
      </c>
      <c r="H494">
        <v>0</v>
      </c>
      <c r="I494">
        <v>0</v>
      </c>
      <c r="J494">
        <v>0</v>
      </c>
      <c r="K494">
        <v>107.61</v>
      </c>
      <c r="L494" t="str">
        <f t="shared" si="7"/>
        <v>3-Small C&amp;I</v>
      </c>
    </row>
    <row r="495" spans="1:12" x14ac:dyDescent="0.25">
      <c r="A495">
        <v>2019</v>
      </c>
      <c r="B495">
        <v>4</v>
      </c>
      <c r="C495">
        <v>4</v>
      </c>
      <c r="D495">
        <v>201</v>
      </c>
      <c r="E495" t="s">
        <v>111</v>
      </c>
      <c r="F495">
        <v>474.98</v>
      </c>
      <c r="G495">
        <v>-3.94</v>
      </c>
      <c r="H495">
        <v>0</v>
      </c>
      <c r="I495">
        <v>0</v>
      </c>
      <c r="J495">
        <v>0</v>
      </c>
      <c r="K495">
        <v>471.04</v>
      </c>
      <c r="L495" t="str">
        <f t="shared" si="7"/>
        <v>3-Small C&amp;I</v>
      </c>
    </row>
    <row r="496" spans="1:12" x14ac:dyDescent="0.25">
      <c r="A496">
        <v>2019</v>
      </c>
      <c r="B496">
        <v>4</v>
      </c>
      <c r="C496">
        <v>4</v>
      </c>
      <c r="D496">
        <v>201</v>
      </c>
      <c r="E496" t="s">
        <v>112</v>
      </c>
      <c r="F496">
        <v>2642.14</v>
      </c>
      <c r="G496">
        <v>-21.92</v>
      </c>
      <c r="H496">
        <v>0</v>
      </c>
      <c r="I496">
        <v>0</v>
      </c>
      <c r="J496">
        <v>0</v>
      </c>
      <c r="K496">
        <v>2620.2199999999998</v>
      </c>
      <c r="L496" t="str">
        <f t="shared" si="7"/>
        <v>3-Small C&amp;I</v>
      </c>
    </row>
    <row r="497" spans="1:12" x14ac:dyDescent="0.25">
      <c r="A497">
        <v>2019</v>
      </c>
      <c r="B497">
        <v>4</v>
      </c>
      <c r="C497">
        <v>4</v>
      </c>
      <c r="D497">
        <v>201</v>
      </c>
      <c r="E497" t="s">
        <v>113</v>
      </c>
      <c r="F497">
        <v>101035.48</v>
      </c>
      <c r="G497">
        <v>-40.43</v>
      </c>
      <c r="H497">
        <v>0</v>
      </c>
      <c r="I497">
        <v>0</v>
      </c>
      <c r="J497">
        <v>0</v>
      </c>
      <c r="K497">
        <v>100995.05</v>
      </c>
      <c r="L497" t="str">
        <f t="shared" si="7"/>
        <v>4-Medium C&amp;I</v>
      </c>
    </row>
    <row r="498" spans="1:12" x14ac:dyDescent="0.25">
      <c r="A498">
        <v>2019</v>
      </c>
      <c r="B498">
        <v>4</v>
      </c>
      <c r="C498">
        <v>4</v>
      </c>
      <c r="D498">
        <v>201</v>
      </c>
      <c r="E498" t="s">
        <v>121</v>
      </c>
      <c r="F498">
        <v>1.27</v>
      </c>
      <c r="G498">
        <v>0</v>
      </c>
      <c r="H498">
        <v>0</v>
      </c>
      <c r="I498">
        <v>0</v>
      </c>
      <c r="J498">
        <v>0</v>
      </c>
      <c r="K498">
        <v>1.27</v>
      </c>
      <c r="L498" t="str">
        <f t="shared" si="7"/>
        <v>4-Medium C&amp;I</v>
      </c>
    </row>
    <row r="499" spans="1:12" x14ac:dyDescent="0.25">
      <c r="A499">
        <v>2019</v>
      </c>
      <c r="B499">
        <v>4</v>
      </c>
      <c r="C499">
        <v>4</v>
      </c>
      <c r="D499">
        <v>201</v>
      </c>
      <c r="E499" t="s">
        <v>114</v>
      </c>
      <c r="F499">
        <v>86111.12</v>
      </c>
      <c r="G499">
        <v>-34.450000000000003</v>
      </c>
      <c r="H499">
        <v>0</v>
      </c>
      <c r="I499">
        <v>0</v>
      </c>
      <c r="J499">
        <v>0</v>
      </c>
      <c r="K499">
        <v>86076.67</v>
      </c>
      <c r="L499" t="str">
        <f t="shared" si="7"/>
        <v>5-Large C&amp;I</v>
      </c>
    </row>
    <row r="500" spans="1:12" x14ac:dyDescent="0.25">
      <c r="A500">
        <v>2019</v>
      </c>
      <c r="B500">
        <v>4</v>
      </c>
      <c r="C500">
        <v>4</v>
      </c>
      <c r="D500">
        <v>201</v>
      </c>
      <c r="E500" t="s">
        <v>115</v>
      </c>
      <c r="F500">
        <v>641636.53</v>
      </c>
      <c r="G500">
        <v>-11035.66</v>
      </c>
      <c r="H500">
        <v>0</v>
      </c>
      <c r="I500">
        <v>0</v>
      </c>
      <c r="J500">
        <v>0</v>
      </c>
      <c r="K500">
        <v>630600.87</v>
      </c>
      <c r="L500" t="str">
        <f t="shared" si="7"/>
        <v>1-Residential</v>
      </c>
    </row>
    <row r="501" spans="1:12" x14ac:dyDescent="0.25">
      <c r="A501">
        <v>2019</v>
      </c>
      <c r="B501">
        <v>4</v>
      </c>
      <c r="C501">
        <v>4</v>
      </c>
      <c r="D501">
        <v>201</v>
      </c>
      <c r="E501" t="s">
        <v>116</v>
      </c>
      <c r="F501">
        <v>9581.81</v>
      </c>
      <c r="G501">
        <v>-164.76</v>
      </c>
      <c r="H501">
        <v>0</v>
      </c>
      <c r="I501">
        <v>0</v>
      </c>
      <c r="J501">
        <v>0</v>
      </c>
      <c r="K501">
        <v>9417.0499999999993</v>
      </c>
      <c r="L501" t="str">
        <f t="shared" si="7"/>
        <v>2-Low Income Residential</v>
      </c>
    </row>
    <row r="502" spans="1:12" x14ac:dyDescent="0.25">
      <c r="A502">
        <v>2019</v>
      </c>
      <c r="B502">
        <v>4</v>
      </c>
      <c r="C502">
        <v>4</v>
      </c>
      <c r="D502">
        <v>201</v>
      </c>
      <c r="E502" t="s">
        <v>117</v>
      </c>
      <c r="F502">
        <v>1336.22</v>
      </c>
      <c r="G502">
        <v>-11.09</v>
      </c>
      <c r="H502">
        <v>0</v>
      </c>
      <c r="I502">
        <v>0</v>
      </c>
      <c r="J502">
        <v>0</v>
      </c>
      <c r="K502">
        <v>1325.13</v>
      </c>
      <c r="L502" t="str">
        <f t="shared" si="7"/>
        <v>Street</v>
      </c>
    </row>
    <row r="503" spans="1:12" x14ac:dyDescent="0.25">
      <c r="A503">
        <v>2019</v>
      </c>
      <c r="B503">
        <v>4</v>
      </c>
      <c r="C503">
        <v>4</v>
      </c>
      <c r="D503">
        <v>201</v>
      </c>
      <c r="E503" t="s">
        <v>118</v>
      </c>
      <c r="F503">
        <v>563.95000000000005</v>
      </c>
      <c r="G503">
        <v>-4.67</v>
      </c>
      <c r="H503">
        <v>0</v>
      </c>
      <c r="I503">
        <v>0</v>
      </c>
      <c r="J503">
        <v>0</v>
      </c>
      <c r="K503">
        <v>559.28</v>
      </c>
      <c r="L503" t="str">
        <f t="shared" si="7"/>
        <v>Street</v>
      </c>
    </row>
    <row r="504" spans="1:12" x14ac:dyDescent="0.25">
      <c r="A504">
        <v>2019</v>
      </c>
      <c r="B504">
        <v>4</v>
      </c>
      <c r="C504">
        <v>4</v>
      </c>
      <c r="D504">
        <v>201</v>
      </c>
      <c r="E504" t="s">
        <v>119</v>
      </c>
      <c r="F504">
        <v>1.72</v>
      </c>
      <c r="G504">
        <v>-0.01</v>
      </c>
      <c r="H504">
        <v>0</v>
      </c>
      <c r="I504">
        <v>0</v>
      </c>
      <c r="J504">
        <v>0</v>
      </c>
      <c r="K504">
        <v>1.71</v>
      </c>
      <c r="L504" t="str">
        <f t="shared" si="7"/>
        <v>Street</v>
      </c>
    </row>
    <row r="505" spans="1:12" x14ac:dyDescent="0.25">
      <c r="A505">
        <v>2019</v>
      </c>
      <c r="B505">
        <v>4</v>
      </c>
      <c r="C505">
        <v>4</v>
      </c>
      <c r="D505">
        <v>201</v>
      </c>
      <c r="E505" t="s">
        <v>115</v>
      </c>
      <c r="F505">
        <v>132.31</v>
      </c>
      <c r="G505">
        <v>-2.2599999999999998</v>
      </c>
      <c r="H505">
        <v>0</v>
      </c>
      <c r="I505">
        <v>0</v>
      </c>
      <c r="J505">
        <v>0</v>
      </c>
      <c r="K505">
        <v>130.05000000000001</v>
      </c>
      <c r="L505" t="str">
        <f t="shared" si="7"/>
        <v>1-Residential</v>
      </c>
    </row>
    <row r="506" spans="1:12" x14ac:dyDescent="0.25">
      <c r="A506">
        <v>2019</v>
      </c>
      <c r="B506">
        <v>4</v>
      </c>
      <c r="C506">
        <v>5</v>
      </c>
      <c r="D506">
        <v>201</v>
      </c>
      <c r="E506" t="s">
        <v>109</v>
      </c>
      <c r="F506">
        <v>7493164.2300000004</v>
      </c>
      <c r="G506">
        <v>-62191.4</v>
      </c>
      <c r="H506">
        <v>0</v>
      </c>
      <c r="I506">
        <v>0</v>
      </c>
      <c r="J506">
        <v>0</v>
      </c>
      <c r="K506">
        <v>7430972.8300000001</v>
      </c>
      <c r="L506" t="str">
        <f t="shared" si="7"/>
        <v>3-Small C&amp;I</v>
      </c>
    </row>
    <row r="507" spans="1:12" x14ac:dyDescent="0.25">
      <c r="A507">
        <v>2019</v>
      </c>
      <c r="B507">
        <v>4</v>
      </c>
      <c r="C507">
        <v>5</v>
      </c>
      <c r="D507">
        <v>201</v>
      </c>
      <c r="E507" t="s">
        <v>110</v>
      </c>
      <c r="F507">
        <v>511.21</v>
      </c>
      <c r="G507">
        <v>-4.24</v>
      </c>
      <c r="H507">
        <v>0</v>
      </c>
      <c r="I507">
        <v>0</v>
      </c>
      <c r="J507">
        <v>0</v>
      </c>
      <c r="K507">
        <v>506.97</v>
      </c>
      <c r="L507" t="str">
        <f t="shared" si="7"/>
        <v>3-Small C&amp;I</v>
      </c>
    </row>
    <row r="508" spans="1:12" x14ac:dyDescent="0.25">
      <c r="A508">
        <v>2019</v>
      </c>
      <c r="B508">
        <v>4</v>
      </c>
      <c r="C508">
        <v>5</v>
      </c>
      <c r="D508">
        <v>201</v>
      </c>
      <c r="E508" t="s">
        <v>120</v>
      </c>
      <c r="F508">
        <v>17020</v>
      </c>
      <c r="G508">
        <v>-141.09</v>
      </c>
      <c r="H508">
        <v>0</v>
      </c>
      <c r="I508">
        <v>0</v>
      </c>
      <c r="J508">
        <v>0</v>
      </c>
      <c r="K508">
        <v>16878.91</v>
      </c>
      <c r="L508" t="str">
        <f t="shared" si="7"/>
        <v>3-Small C&amp;I</v>
      </c>
    </row>
    <row r="509" spans="1:12" x14ac:dyDescent="0.25">
      <c r="A509">
        <v>2019</v>
      </c>
      <c r="B509">
        <v>4</v>
      </c>
      <c r="C509">
        <v>5</v>
      </c>
      <c r="D509">
        <v>201</v>
      </c>
      <c r="E509" t="s">
        <v>111</v>
      </c>
      <c r="F509">
        <v>135803.98000000001</v>
      </c>
      <c r="G509">
        <v>-1127.06</v>
      </c>
      <c r="H509">
        <v>0</v>
      </c>
      <c r="I509">
        <v>0</v>
      </c>
      <c r="J509">
        <v>0</v>
      </c>
      <c r="K509">
        <v>134676.92000000001</v>
      </c>
      <c r="L509" t="str">
        <f t="shared" si="7"/>
        <v>3-Small C&amp;I</v>
      </c>
    </row>
    <row r="510" spans="1:12" x14ac:dyDescent="0.25">
      <c r="A510">
        <v>2019</v>
      </c>
      <c r="B510">
        <v>4</v>
      </c>
      <c r="C510">
        <v>5</v>
      </c>
      <c r="D510">
        <v>201</v>
      </c>
      <c r="E510" t="s">
        <v>112</v>
      </c>
      <c r="F510">
        <v>763552.81</v>
      </c>
      <c r="G510">
        <v>-6335.93</v>
      </c>
      <c r="H510">
        <v>0</v>
      </c>
      <c r="I510">
        <v>0</v>
      </c>
      <c r="J510">
        <v>0</v>
      </c>
      <c r="K510">
        <v>757216.88</v>
      </c>
      <c r="L510" t="str">
        <f t="shared" si="7"/>
        <v>3-Small C&amp;I</v>
      </c>
    </row>
    <row r="511" spans="1:12" x14ac:dyDescent="0.25">
      <c r="A511">
        <v>2019</v>
      </c>
      <c r="B511">
        <v>4</v>
      </c>
      <c r="C511">
        <v>5</v>
      </c>
      <c r="D511">
        <v>201</v>
      </c>
      <c r="E511" t="s">
        <v>113</v>
      </c>
      <c r="F511">
        <v>10006506.59</v>
      </c>
      <c r="G511">
        <v>-4002.49</v>
      </c>
      <c r="H511">
        <v>0</v>
      </c>
      <c r="I511">
        <v>0</v>
      </c>
      <c r="J511">
        <v>0</v>
      </c>
      <c r="K511">
        <v>10002504.1</v>
      </c>
      <c r="L511" t="str">
        <f t="shared" si="7"/>
        <v>4-Medium C&amp;I</v>
      </c>
    </row>
    <row r="512" spans="1:12" x14ac:dyDescent="0.25">
      <c r="A512">
        <v>2019</v>
      </c>
      <c r="B512">
        <v>4</v>
      </c>
      <c r="C512">
        <v>5</v>
      </c>
      <c r="D512">
        <v>201</v>
      </c>
      <c r="E512" t="s">
        <v>121</v>
      </c>
      <c r="F512">
        <v>692520.72</v>
      </c>
      <c r="G512">
        <v>-277.02</v>
      </c>
      <c r="H512">
        <v>0</v>
      </c>
      <c r="I512">
        <v>0</v>
      </c>
      <c r="J512">
        <v>0</v>
      </c>
      <c r="K512">
        <v>692243.7</v>
      </c>
      <c r="L512" t="str">
        <f t="shared" si="7"/>
        <v>4-Medium C&amp;I</v>
      </c>
    </row>
    <row r="513" spans="1:12" x14ac:dyDescent="0.25">
      <c r="A513">
        <v>2019</v>
      </c>
      <c r="B513">
        <v>4</v>
      </c>
      <c r="C513">
        <v>5</v>
      </c>
      <c r="D513">
        <v>201</v>
      </c>
      <c r="E513" t="s">
        <v>122</v>
      </c>
      <c r="F513">
        <v>347614.8</v>
      </c>
      <c r="G513">
        <v>-138.97</v>
      </c>
      <c r="H513">
        <v>0</v>
      </c>
      <c r="I513">
        <v>0</v>
      </c>
      <c r="J513">
        <v>0</v>
      </c>
      <c r="K513">
        <v>347475.83</v>
      </c>
      <c r="L513" t="str">
        <f t="shared" si="7"/>
        <v>4-Medium C&amp;I</v>
      </c>
    </row>
    <row r="514" spans="1:12" x14ac:dyDescent="0.25">
      <c r="A514">
        <v>2019</v>
      </c>
      <c r="B514">
        <v>4</v>
      </c>
      <c r="C514">
        <v>5</v>
      </c>
      <c r="D514">
        <v>201</v>
      </c>
      <c r="E514" t="s">
        <v>114</v>
      </c>
      <c r="F514">
        <v>19019896.129999999</v>
      </c>
      <c r="G514">
        <v>-7608.03</v>
      </c>
      <c r="H514">
        <v>0</v>
      </c>
      <c r="I514">
        <v>0</v>
      </c>
      <c r="J514">
        <v>0</v>
      </c>
      <c r="K514">
        <v>19012288.100000001</v>
      </c>
      <c r="L514" t="str">
        <f t="shared" ref="L514:L580" si="8">VLOOKUP(E514,N:O,2,FALSE)</f>
        <v>5-Large C&amp;I</v>
      </c>
    </row>
    <row r="515" spans="1:12" x14ac:dyDescent="0.25">
      <c r="A515">
        <v>2019</v>
      </c>
      <c r="B515">
        <v>4</v>
      </c>
      <c r="C515">
        <v>5</v>
      </c>
      <c r="D515">
        <v>201</v>
      </c>
      <c r="E515" t="s">
        <v>115</v>
      </c>
      <c r="F515">
        <v>26827616.16</v>
      </c>
      <c r="G515">
        <v>-461441.13</v>
      </c>
      <c r="H515">
        <v>0</v>
      </c>
      <c r="I515">
        <v>0</v>
      </c>
      <c r="J515">
        <v>0</v>
      </c>
      <c r="K515">
        <v>26366175.030000001</v>
      </c>
      <c r="L515" t="str">
        <f t="shared" si="8"/>
        <v>1-Residential</v>
      </c>
    </row>
    <row r="516" spans="1:12" x14ac:dyDescent="0.25">
      <c r="A516">
        <v>2019</v>
      </c>
      <c r="B516">
        <v>4</v>
      </c>
      <c r="C516">
        <v>5</v>
      </c>
      <c r="D516">
        <v>201</v>
      </c>
      <c r="E516" t="s">
        <v>116</v>
      </c>
      <c r="F516">
        <v>4607542.79</v>
      </c>
      <c r="G516">
        <v>-79248.149999999994</v>
      </c>
      <c r="H516">
        <v>0</v>
      </c>
      <c r="I516">
        <v>0</v>
      </c>
      <c r="J516">
        <v>0</v>
      </c>
      <c r="K516">
        <v>4528294.6399999997</v>
      </c>
      <c r="L516" t="str">
        <f t="shared" si="8"/>
        <v>2-Low Income Residential</v>
      </c>
    </row>
    <row r="517" spans="1:12" x14ac:dyDescent="0.25">
      <c r="A517">
        <v>2019</v>
      </c>
      <c r="B517">
        <v>4</v>
      </c>
      <c r="C517">
        <v>5</v>
      </c>
      <c r="D517">
        <v>201</v>
      </c>
      <c r="E517" t="s">
        <v>127</v>
      </c>
      <c r="F517">
        <v>63145.24</v>
      </c>
      <c r="G517">
        <v>-1086.1600000000001</v>
      </c>
      <c r="H517">
        <v>0</v>
      </c>
      <c r="I517">
        <v>0</v>
      </c>
      <c r="J517">
        <v>0</v>
      </c>
      <c r="K517">
        <v>62059.08</v>
      </c>
      <c r="L517" t="str">
        <f t="shared" si="8"/>
        <v>1-Residential</v>
      </c>
    </row>
    <row r="518" spans="1:12" x14ac:dyDescent="0.25">
      <c r="A518">
        <v>2019</v>
      </c>
      <c r="B518">
        <v>4</v>
      </c>
      <c r="C518">
        <v>5</v>
      </c>
      <c r="D518">
        <v>201</v>
      </c>
      <c r="E518" t="s">
        <v>117</v>
      </c>
      <c r="F518">
        <v>194047.63</v>
      </c>
      <c r="G518">
        <v>-1610.6</v>
      </c>
      <c r="H518">
        <v>0</v>
      </c>
      <c r="I518">
        <v>0</v>
      </c>
      <c r="J518">
        <v>0</v>
      </c>
      <c r="K518">
        <v>192437.03</v>
      </c>
      <c r="L518" t="str">
        <f t="shared" si="8"/>
        <v>Street</v>
      </c>
    </row>
    <row r="519" spans="1:12" x14ac:dyDescent="0.25">
      <c r="A519">
        <v>2019</v>
      </c>
      <c r="B519">
        <v>4</v>
      </c>
      <c r="C519">
        <v>5</v>
      </c>
      <c r="D519">
        <v>201</v>
      </c>
      <c r="E519" t="s">
        <v>123</v>
      </c>
      <c r="F519">
        <v>16615.02</v>
      </c>
      <c r="G519">
        <v>-137.91999999999999</v>
      </c>
      <c r="H519">
        <v>0</v>
      </c>
      <c r="I519">
        <v>0</v>
      </c>
      <c r="J519">
        <v>0</v>
      </c>
      <c r="K519">
        <v>16477.099999999999</v>
      </c>
      <c r="L519" t="str">
        <f t="shared" si="8"/>
        <v>Street</v>
      </c>
    </row>
    <row r="520" spans="1:12" x14ac:dyDescent="0.25">
      <c r="A520">
        <v>2019</v>
      </c>
      <c r="B520">
        <v>4</v>
      </c>
      <c r="C520">
        <v>5</v>
      </c>
      <c r="D520">
        <v>201</v>
      </c>
      <c r="E520" t="s">
        <v>124</v>
      </c>
      <c r="F520">
        <v>430.88</v>
      </c>
      <c r="G520">
        <v>-3.58</v>
      </c>
      <c r="H520">
        <v>0</v>
      </c>
      <c r="I520">
        <v>0</v>
      </c>
      <c r="J520">
        <v>0</v>
      </c>
      <c r="K520">
        <v>427.3</v>
      </c>
      <c r="L520" t="str">
        <f t="shared" si="8"/>
        <v>Street</v>
      </c>
    </row>
    <row r="521" spans="1:12" x14ac:dyDescent="0.25">
      <c r="A521">
        <v>2019</v>
      </c>
      <c r="B521">
        <v>4</v>
      </c>
      <c r="C521">
        <v>5</v>
      </c>
      <c r="D521">
        <v>201</v>
      </c>
      <c r="E521" t="s">
        <v>118</v>
      </c>
      <c r="F521">
        <v>1687.66</v>
      </c>
      <c r="G521">
        <v>-14.01</v>
      </c>
      <c r="H521">
        <v>0</v>
      </c>
      <c r="I521">
        <v>0</v>
      </c>
      <c r="J521">
        <v>0</v>
      </c>
      <c r="K521">
        <v>1673.65</v>
      </c>
      <c r="L521" t="str">
        <f t="shared" si="8"/>
        <v>Street</v>
      </c>
    </row>
    <row r="522" spans="1:12" x14ac:dyDescent="0.25">
      <c r="A522">
        <v>2019</v>
      </c>
      <c r="B522">
        <v>4</v>
      </c>
      <c r="C522">
        <v>5</v>
      </c>
      <c r="D522">
        <v>201</v>
      </c>
      <c r="E522" t="s">
        <v>119</v>
      </c>
      <c r="F522">
        <v>121164.96</v>
      </c>
      <c r="G522">
        <v>-1005.98</v>
      </c>
      <c r="H522">
        <v>0</v>
      </c>
      <c r="I522">
        <v>0</v>
      </c>
      <c r="J522">
        <v>0</v>
      </c>
      <c r="K522">
        <v>120158.98</v>
      </c>
      <c r="L522" t="str">
        <f t="shared" si="8"/>
        <v>Street</v>
      </c>
    </row>
    <row r="523" spans="1:12" x14ac:dyDescent="0.25">
      <c r="A523">
        <v>2019</v>
      </c>
      <c r="B523">
        <v>4</v>
      </c>
      <c r="C523">
        <v>5</v>
      </c>
      <c r="D523">
        <v>201</v>
      </c>
      <c r="E523" t="s">
        <v>125</v>
      </c>
      <c r="F523">
        <v>195250.79</v>
      </c>
      <c r="G523">
        <v>-1620.56</v>
      </c>
      <c r="H523">
        <v>0</v>
      </c>
      <c r="I523">
        <v>0</v>
      </c>
      <c r="J523">
        <v>0</v>
      </c>
      <c r="K523">
        <v>193630.23</v>
      </c>
      <c r="L523" t="str">
        <f t="shared" si="8"/>
        <v>Street</v>
      </c>
    </row>
    <row r="524" spans="1:12" x14ac:dyDescent="0.25">
      <c r="A524">
        <v>2019</v>
      </c>
      <c r="B524">
        <v>4</v>
      </c>
      <c r="C524">
        <v>5</v>
      </c>
      <c r="D524">
        <v>201</v>
      </c>
      <c r="E524" t="s">
        <v>126</v>
      </c>
      <c r="F524">
        <v>33.049999999999997</v>
      </c>
      <c r="G524">
        <v>-0.27</v>
      </c>
      <c r="H524">
        <v>0</v>
      </c>
      <c r="I524">
        <v>0</v>
      </c>
      <c r="J524">
        <v>0</v>
      </c>
      <c r="K524">
        <v>32.78</v>
      </c>
      <c r="L524" t="str">
        <f t="shared" si="8"/>
        <v>Street</v>
      </c>
    </row>
    <row r="525" spans="1:12" x14ac:dyDescent="0.25">
      <c r="A525">
        <v>2019</v>
      </c>
      <c r="B525">
        <v>4</v>
      </c>
      <c r="C525">
        <v>5</v>
      </c>
      <c r="D525">
        <v>201</v>
      </c>
      <c r="E525" t="s">
        <v>109</v>
      </c>
      <c r="F525">
        <v>391003.44</v>
      </c>
      <c r="G525">
        <v>-3245.13</v>
      </c>
      <c r="H525">
        <v>0</v>
      </c>
      <c r="I525">
        <v>0</v>
      </c>
      <c r="J525">
        <v>0</v>
      </c>
      <c r="K525">
        <v>387758.31</v>
      </c>
      <c r="L525" t="str">
        <f t="shared" si="8"/>
        <v>3-Small C&amp;I</v>
      </c>
    </row>
    <row r="526" spans="1:12" x14ac:dyDescent="0.25">
      <c r="A526">
        <v>2019</v>
      </c>
      <c r="B526">
        <v>4</v>
      </c>
      <c r="C526">
        <v>5</v>
      </c>
      <c r="D526">
        <v>201</v>
      </c>
      <c r="E526" t="s">
        <v>120</v>
      </c>
      <c r="F526">
        <v>5050.07</v>
      </c>
      <c r="G526">
        <v>-42.07</v>
      </c>
      <c r="H526">
        <v>0</v>
      </c>
      <c r="I526">
        <v>0</v>
      </c>
      <c r="J526">
        <v>0</v>
      </c>
      <c r="K526">
        <v>5008</v>
      </c>
      <c r="L526" t="str">
        <f t="shared" si="8"/>
        <v>3-Small C&amp;I</v>
      </c>
    </row>
    <row r="527" spans="1:12" x14ac:dyDescent="0.25">
      <c r="A527">
        <v>2019</v>
      </c>
      <c r="B527">
        <v>4</v>
      </c>
      <c r="C527">
        <v>5</v>
      </c>
      <c r="D527">
        <v>201</v>
      </c>
      <c r="E527" t="s">
        <v>111</v>
      </c>
      <c r="F527">
        <v>1417.59</v>
      </c>
      <c r="G527">
        <v>-11.77</v>
      </c>
      <c r="H527">
        <v>0</v>
      </c>
      <c r="I527">
        <v>0</v>
      </c>
      <c r="J527">
        <v>0</v>
      </c>
      <c r="K527">
        <v>1405.82</v>
      </c>
      <c r="L527" t="str">
        <f t="shared" si="8"/>
        <v>3-Small C&amp;I</v>
      </c>
    </row>
    <row r="528" spans="1:12" x14ac:dyDescent="0.25">
      <c r="A528">
        <v>2019</v>
      </c>
      <c r="B528">
        <v>4</v>
      </c>
      <c r="C528">
        <v>5</v>
      </c>
      <c r="D528">
        <v>201</v>
      </c>
      <c r="E528" t="s">
        <v>112</v>
      </c>
      <c r="F528">
        <v>25715.01</v>
      </c>
      <c r="G528">
        <v>-213.44</v>
      </c>
      <c r="H528">
        <v>0</v>
      </c>
      <c r="I528">
        <v>0</v>
      </c>
      <c r="J528">
        <v>0</v>
      </c>
      <c r="K528">
        <v>25501.57</v>
      </c>
      <c r="L528" t="str">
        <f t="shared" si="8"/>
        <v>3-Small C&amp;I</v>
      </c>
    </row>
    <row r="529" spans="1:12" x14ac:dyDescent="0.25">
      <c r="A529">
        <v>2019</v>
      </c>
      <c r="B529">
        <v>4</v>
      </c>
      <c r="C529">
        <v>5</v>
      </c>
      <c r="D529">
        <v>201</v>
      </c>
      <c r="E529" t="s">
        <v>113</v>
      </c>
      <c r="F529">
        <v>544701.9</v>
      </c>
      <c r="G529">
        <v>-217.89</v>
      </c>
      <c r="H529">
        <v>0</v>
      </c>
      <c r="I529">
        <v>0</v>
      </c>
      <c r="J529">
        <v>0</v>
      </c>
      <c r="K529">
        <v>544484.01</v>
      </c>
      <c r="L529" t="str">
        <f t="shared" si="8"/>
        <v>4-Medium C&amp;I</v>
      </c>
    </row>
    <row r="530" spans="1:12" x14ac:dyDescent="0.25">
      <c r="A530">
        <v>2019</v>
      </c>
      <c r="B530">
        <v>4</v>
      </c>
      <c r="C530">
        <v>5</v>
      </c>
      <c r="D530">
        <v>201</v>
      </c>
      <c r="E530" t="s">
        <v>121</v>
      </c>
      <c r="F530">
        <v>29780.43</v>
      </c>
      <c r="G530">
        <v>-11.91</v>
      </c>
      <c r="H530">
        <v>0</v>
      </c>
      <c r="I530">
        <v>0</v>
      </c>
      <c r="J530">
        <v>0</v>
      </c>
      <c r="K530">
        <v>29768.52</v>
      </c>
      <c r="L530" t="str">
        <f t="shared" si="8"/>
        <v>4-Medium C&amp;I</v>
      </c>
    </row>
    <row r="531" spans="1:12" x14ac:dyDescent="0.25">
      <c r="A531">
        <v>2019</v>
      </c>
      <c r="B531">
        <v>4</v>
      </c>
      <c r="C531">
        <v>5</v>
      </c>
      <c r="D531">
        <v>201</v>
      </c>
      <c r="E531" t="s">
        <v>122</v>
      </c>
      <c r="F531">
        <v>22561.73</v>
      </c>
      <c r="G531">
        <v>-9.0299999999999994</v>
      </c>
      <c r="H531">
        <v>0</v>
      </c>
      <c r="I531">
        <v>0</v>
      </c>
      <c r="J531">
        <v>0</v>
      </c>
      <c r="K531">
        <v>22552.7</v>
      </c>
      <c r="L531" t="str">
        <f t="shared" si="8"/>
        <v>4-Medium C&amp;I</v>
      </c>
    </row>
    <row r="532" spans="1:12" x14ac:dyDescent="0.25">
      <c r="A532">
        <v>2019</v>
      </c>
      <c r="B532">
        <v>4</v>
      </c>
      <c r="C532">
        <v>5</v>
      </c>
      <c r="D532">
        <v>201</v>
      </c>
      <c r="E532" t="s">
        <v>114</v>
      </c>
      <c r="F532">
        <v>1090249.08</v>
      </c>
      <c r="G532">
        <v>-436.11</v>
      </c>
      <c r="H532">
        <v>0</v>
      </c>
      <c r="I532">
        <v>0</v>
      </c>
      <c r="J532">
        <v>0</v>
      </c>
      <c r="K532">
        <v>1089812.97</v>
      </c>
      <c r="L532" t="str">
        <f t="shared" si="8"/>
        <v>5-Large C&amp;I</v>
      </c>
    </row>
    <row r="533" spans="1:12" x14ac:dyDescent="0.25">
      <c r="A533">
        <v>2019</v>
      </c>
      <c r="B533">
        <v>4</v>
      </c>
      <c r="C533">
        <v>5</v>
      </c>
      <c r="D533">
        <v>201</v>
      </c>
      <c r="E533" t="s">
        <v>115</v>
      </c>
      <c r="F533">
        <v>964711.52</v>
      </c>
      <c r="G533">
        <v>-16592.86</v>
      </c>
      <c r="H533">
        <v>0</v>
      </c>
      <c r="I533">
        <v>0</v>
      </c>
      <c r="J533">
        <v>0</v>
      </c>
      <c r="K533">
        <v>948118.66</v>
      </c>
      <c r="L533" t="str">
        <f t="shared" si="8"/>
        <v>1-Residential</v>
      </c>
    </row>
    <row r="534" spans="1:12" x14ac:dyDescent="0.25">
      <c r="A534">
        <v>2019</v>
      </c>
      <c r="B534">
        <v>4</v>
      </c>
      <c r="C534">
        <v>5</v>
      </c>
      <c r="D534">
        <v>201</v>
      </c>
      <c r="E534" t="s">
        <v>116</v>
      </c>
      <c r="F534">
        <v>184983.43</v>
      </c>
      <c r="G534">
        <v>-3181.81</v>
      </c>
      <c r="H534">
        <v>0</v>
      </c>
      <c r="I534">
        <v>0</v>
      </c>
      <c r="J534">
        <v>0</v>
      </c>
      <c r="K534">
        <v>181801.62</v>
      </c>
      <c r="L534" t="str">
        <f t="shared" si="8"/>
        <v>2-Low Income Residential</v>
      </c>
    </row>
    <row r="535" spans="1:12" x14ac:dyDescent="0.25">
      <c r="A535">
        <v>2019</v>
      </c>
      <c r="B535">
        <v>4</v>
      </c>
      <c r="C535">
        <v>5</v>
      </c>
      <c r="D535">
        <v>201</v>
      </c>
      <c r="E535" t="s">
        <v>127</v>
      </c>
      <c r="F535">
        <v>1054.45</v>
      </c>
      <c r="G535">
        <v>-18.13</v>
      </c>
      <c r="H535">
        <v>0</v>
      </c>
      <c r="I535">
        <v>0</v>
      </c>
      <c r="J535">
        <v>0</v>
      </c>
      <c r="K535">
        <v>1036.32</v>
      </c>
      <c r="L535" t="str">
        <f t="shared" si="8"/>
        <v>1-Residential</v>
      </c>
    </row>
    <row r="536" spans="1:12" x14ac:dyDescent="0.25">
      <c r="A536">
        <v>2019</v>
      </c>
      <c r="B536">
        <v>3</v>
      </c>
      <c r="C536">
        <v>4</v>
      </c>
      <c r="D536">
        <v>201</v>
      </c>
      <c r="E536" t="s">
        <v>109</v>
      </c>
      <c r="F536">
        <v>142120.79999999999</v>
      </c>
      <c r="G536">
        <v>-1179.51</v>
      </c>
      <c r="H536">
        <v>0</v>
      </c>
      <c r="I536">
        <v>0</v>
      </c>
      <c r="J536">
        <v>0</v>
      </c>
      <c r="K536">
        <v>140941.29</v>
      </c>
      <c r="L536" t="str">
        <f t="shared" si="8"/>
        <v>3-Small C&amp;I</v>
      </c>
    </row>
    <row r="537" spans="1:12" x14ac:dyDescent="0.25">
      <c r="A537">
        <v>2019</v>
      </c>
      <c r="B537">
        <v>3</v>
      </c>
      <c r="C537">
        <v>4</v>
      </c>
      <c r="D537">
        <v>201</v>
      </c>
      <c r="E537" t="s">
        <v>110</v>
      </c>
      <c r="F537">
        <v>129.22</v>
      </c>
      <c r="G537">
        <v>-1.0900000000000001</v>
      </c>
      <c r="H537">
        <v>0</v>
      </c>
      <c r="I537">
        <v>0</v>
      </c>
      <c r="J537">
        <v>0</v>
      </c>
      <c r="K537">
        <v>128.13</v>
      </c>
      <c r="L537" t="str">
        <f t="shared" si="8"/>
        <v>3-Small C&amp;I</v>
      </c>
    </row>
    <row r="538" spans="1:12" x14ac:dyDescent="0.25">
      <c r="A538">
        <v>2019</v>
      </c>
      <c r="B538">
        <v>3</v>
      </c>
      <c r="C538">
        <v>4</v>
      </c>
      <c r="D538">
        <v>201</v>
      </c>
      <c r="E538" t="s">
        <v>111</v>
      </c>
      <c r="F538">
        <v>485.36</v>
      </c>
      <c r="G538">
        <v>-4.03</v>
      </c>
      <c r="H538">
        <v>0</v>
      </c>
      <c r="I538">
        <v>0</v>
      </c>
      <c r="J538">
        <v>0</v>
      </c>
      <c r="K538">
        <v>481.33</v>
      </c>
      <c r="L538" t="str">
        <f t="shared" si="8"/>
        <v>3-Small C&amp;I</v>
      </c>
    </row>
    <row r="539" spans="1:12" x14ac:dyDescent="0.25">
      <c r="A539">
        <v>2019</v>
      </c>
      <c r="B539">
        <v>3</v>
      </c>
      <c r="C539">
        <v>4</v>
      </c>
      <c r="D539">
        <v>201</v>
      </c>
      <c r="E539" t="s">
        <v>112</v>
      </c>
      <c r="F539">
        <v>2352.12</v>
      </c>
      <c r="G539">
        <v>-19.54</v>
      </c>
      <c r="H539">
        <v>0</v>
      </c>
      <c r="I539">
        <v>0</v>
      </c>
      <c r="J539">
        <v>0</v>
      </c>
      <c r="K539">
        <v>2332.58</v>
      </c>
      <c r="L539" t="str">
        <f t="shared" si="8"/>
        <v>3-Small C&amp;I</v>
      </c>
    </row>
    <row r="540" spans="1:12" x14ac:dyDescent="0.25">
      <c r="A540">
        <v>2019</v>
      </c>
      <c r="B540">
        <v>3</v>
      </c>
      <c r="C540">
        <v>4</v>
      </c>
      <c r="D540">
        <v>201</v>
      </c>
      <c r="E540" t="s">
        <v>113</v>
      </c>
      <c r="F540">
        <v>100923.58</v>
      </c>
      <c r="G540">
        <v>-40.380000000000003</v>
      </c>
      <c r="H540">
        <v>0</v>
      </c>
      <c r="I540">
        <v>0</v>
      </c>
      <c r="J540">
        <v>0</v>
      </c>
      <c r="K540">
        <v>100883.2</v>
      </c>
      <c r="L540" t="str">
        <f t="shared" si="8"/>
        <v>4-Medium C&amp;I</v>
      </c>
    </row>
    <row r="541" spans="1:12" x14ac:dyDescent="0.25">
      <c r="A541">
        <v>2019</v>
      </c>
      <c r="B541">
        <v>3</v>
      </c>
      <c r="C541">
        <v>4</v>
      </c>
      <c r="D541">
        <v>201</v>
      </c>
      <c r="E541" t="s">
        <v>121</v>
      </c>
      <c r="F541">
        <v>1.54</v>
      </c>
      <c r="G541">
        <v>0</v>
      </c>
      <c r="H541">
        <v>0</v>
      </c>
      <c r="I541">
        <v>0</v>
      </c>
      <c r="J541">
        <v>0</v>
      </c>
      <c r="K541">
        <v>1.54</v>
      </c>
      <c r="L541" t="str">
        <f t="shared" si="8"/>
        <v>4-Medium C&amp;I</v>
      </c>
    </row>
    <row r="542" spans="1:12" x14ac:dyDescent="0.25">
      <c r="A542">
        <v>2019</v>
      </c>
      <c r="B542">
        <v>3</v>
      </c>
      <c r="C542">
        <v>4</v>
      </c>
      <c r="D542">
        <v>201</v>
      </c>
      <c r="E542" t="s">
        <v>114</v>
      </c>
      <c r="F542">
        <v>92121.17</v>
      </c>
      <c r="G542">
        <v>-36.85</v>
      </c>
      <c r="H542">
        <v>0</v>
      </c>
      <c r="I542">
        <v>0</v>
      </c>
      <c r="J542">
        <v>0</v>
      </c>
      <c r="K542">
        <v>92084.32</v>
      </c>
      <c r="L542" t="str">
        <f t="shared" si="8"/>
        <v>5-Large C&amp;I</v>
      </c>
    </row>
    <row r="543" spans="1:12" x14ac:dyDescent="0.25">
      <c r="A543">
        <v>2019</v>
      </c>
      <c r="B543">
        <v>3</v>
      </c>
      <c r="C543">
        <v>4</v>
      </c>
      <c r="D543">
        <v>201</v>
      </c>
      <c r="E543" t="s">
        <v>115</v>
      </c>
      <c r="F543">
        <v>715061</v>
      </c>
      <c r="G543">
        <v>-12298.9</v>
      </c>
      <c r="H543">
        <v>0</v>
      </c>
      <c r="I543">
        <v>0</v>
      </c>
      <c r="J543">
        <v>0</v>
      </c>
      <c r="K543">
        <v>702762.1</v>
      </c>
      <c r="L543" t="str">
        <f t="shared" si="8"/>
        <v>1-Residential</v>
      </c>
    </row>
    <row r="544" spans="1:12" x14ac:dyDescent="0.25">
      <c r="A544">
        <v>2019</v>
      </c>
      <c r="B544">
        <v>3</v>
      </c>
      <c r="C544">
        <v>4</v>
      </c>
      <c r="D544">
        <v>201</v>
      </c>
      <c r="E544" t="s">
        <v>116</v>
      </c>
      <c r="F544">
        <v>10711.51</v>
      </c>
      <c r="G544">
        <v>-184.26</v>
      </c>
      <c r="H544">
        <v>0</v>
      </c>
      <c r="I544">
        <v>0</v>
      </c>
      <c r="J544">
        <v>0</v>
      </c>
      <c r="K544">
        <v>10527.25</v>
      </c>
      <c r="L544" t="str">
        <f t="shared" si="8"/>
        <v>2-Low Income Residential</v>
      </c>
    </row>
    <row r="545" spans="1:12" x14ac:dyDescent="0.25">
      <c r="A545">
        <v>2019</v>
      </c>
      <c r="B545">
        <v>3</v>
      </c>
      <c r="C545">
        <v>4</v>
      </c>
      <c r="D545">
        <v>201</v>
      </c>
      <c r="E545" t="s">
        <v>117</v>
      </c>
      <c r="F545">
        <v>1563.23</v>
      </c>
      <c r="G545">
        <v>-12.97</v>
      </c>
      <c r="H545">
        <v>0</v>
      </c>
      <c r="I545">
        <v>0</v>
      </c>
      <c r="J545">
        <v>0</v>
      </c>
      <c r="K545">
        <v>1550.26</v>
      </c>
      <c r="L545" t="str">
        <f t="shared" si="8"/>
        <v>Street</v>
      </c>
    </row>
    <row r="546" spans="1:12" x14ac:dyDescent="0.25">
      <c r="A546">
        <v>2019</v>
      </c>
      <c r="B546">
        <v>3</v>
      </c>
      <c r="C546">
        <v>4</v>
      </c>
      <c r="D546">
        <v>201</v>
      </c>
      <c r="E546" t="s">
        <v>118</v>
      </c>
      <c r="F546">
        <v>659.63</v>
      </c>
      <c r="G546">
        <v>-5.48</v>
      </c>
      <c r="H546">
        <v>0</v>
      </c>
      <c r="I546">
        <v>0</v>
      </c>
      <c r="J546">
        <v>0</v>
      </c>
      <c r="K546">
        <v>654.15</v>
      </c>
      <c r="L546" t="str">
        <f t="shared" si="8"/>
        <v>Street</v>
      </c>
    </row>
    <row r="547" spans="1:12" x14ac:dyDescent="0.25">
      <c r="A547">
        <v>2019</v>
      </c>
      <c r="B547">
        <v>3</v>
      </c>
      <c r="C547">
        <v>4</v>
      </c>
      <c r="D547">
        <v>201</v>
      </c>
      <c r="E547" t="s">
        <v>119</v>
      </c>
      <c r="F547">
        <v>1.99</v>
      </c>
      <c r="G547">
        <v>-0.02</v>
      </c>
      <c r="H547">
        <v>0</v>
      </c>
      <c r="I547">
        <v>0</v>
      </c>
      <c r="J547">
        <v>0</v>
      </c>
      <c r="K547">
        <v>1.97</v>
      </c>
      <c r="L547" t="str">
        <f t="shared" si="8"/>
        <v>Street</v>
      </c>
    </row>
    <row r="548" spans="1:12" x14ac:dyDescent="0.25">
      <c r="A548">
        <v>2019</v>
      </c>
      <c r="B548">
        <v>3</v>
      </c>
      <c r="C548">
        <v>4</v>
      </c>
      <c r="D548">
        <v>201</v>
      </c>
      <c r="E548" t="s">
        <v>109</v>
      </c>
      <c r="F548">
        <v>4.3499999999999996</v>
      </c>
      <c r="G548">
        <v>-0.04</v>
      </c>
      <c r="H548">
        <v>0</v>
      </c>
      <c r="I548">
        <v>0</v>
      </c>
      <c r="J548">
        <v>0</v>
      </c>
      <c r="K548">
        <v>4.3099999999999996</v>
      </c>
      <c r="L548" t="str">
        <f t="shared" si="8"/>
        <v>3-Small C&amp;I</v>
      </c>
    </row>
    <row r="549" spans="1:12" x14ac:dyDescent="0.25">
      <c r="A549">
        <v>2019</v>
      </c>
      <c r="B549">
        <v>3</v>
      </c>
      <c r="C549">
        <v>4</v>
      </c>
      <c r="D549">
        <v>201</v>
      </c>
      <c r="E549" t="s">
        <v>113</v>
      </c>
      <c r="F549">
        <v>177.38</v>
      </c>
      <c r="G549">
        <v>-7.0000000000000007E-2</v>
      </c>
      <c r="H549">
        <v>0</v>
      </c>
      <c r="I549">
        <v>0</v>
      </c>
      <c r="J549">
        <v>0</v>
      </c>
      <c r="K549">
        <v>177.31</v>
      </c>
      <c r="L549" t="str">
        <f t="shared" si="8"/>
        <v>4-Medium C&amp;I</v>
      </c>
    </row>
    <row r="550" spans="1:12" x14ac:dyDescent="0.25">
      <c r="A550">
        <v>2019</v>
      </c>
      <c r="B550">
        <v>3</v>
      </c>
      <c r="C550">
        <v>4</v>
      </c>
      <c r="D550">
        <v>201</v>
      </c>
      <c r="E550" t="s">
        <v>115</v>
      </c>
      <c r="F550">
        <v>435.02</v>
      </c>
      <c r="G550">
        <v>-7.48</v>
      </c>
      <c r="H550">
        <v>0</v>
      </c>
      <c r="I550">
        <v>0</v>
      </c>
      <c r="J550">
        <v>0</v>
      </c>
      <c r="K550">
        <v>427.54</v>
      </c>
      <c r="L550" t="str">
        <f t="shared" si="8"/>
        <v>1-Residential</v>
      </c>
    </row>
    <row r="551" spans="1:12" x14ac:dyDescent="0.25">
      <c r="A551">
        <v>2019</v>
      </c>
      <c r="B551">
        <v>3</v>
      </c>
      <c r="C551">
        <v>5</v>
      </c>
      <c r="D551">
        <v>201</v>
      </c>
      <c r="E551" t="s">
        <v>109</v>
      </c>
      <c r="F551">
        <v>8878169.6199999992</v>
      </c>
      <c r="G551">
        <v>-73700.960000000006</v>
      </c>
      <c r="H551">
        <v>0</v>
      </c>
      <c r="I551">
        <v>0</v>
      </c>
      <c r="J551">
        <v>0</v>
      </c>
      <c r="K551">
        <v>8804468.6600000001</v>
      </c>
      <c r="L551" t="str">
        <f t="shared" si="8"/>
        <v>3-Small C&amp;I</v>
      </c>
    </row>
    <row r="552" spans="1:12" x14ac:dyDescent="0.25">
      <c r="A552">
        <v>2019</v>
      </c>
      <c r="B552">
        <v>3</v>
      </c>
      <c r="C552">
        <v>5</v>
      </c>
      <c r="D552">
        <v>201</v>
      </c>
      <c r="E552" t="s">
        <v>110</v>
      </c>
      <c r="F552">
        <v>594.69000000000005</v>
      </c>
      <c r="G552">
        <v>-4.9400000000000004</v>
      </c>
      <c r="H552">
        <v>0</v>
      </c>
      <c r="I552">
        <v>0</v>
      </c>
      <c r="J552">
        <v>0</v>
      </c>
      <c r="K552">
        <v>589.75</v>
      </c>
      <c r="L552" t="str">
        <f t="shared" si="8"/>
        <v>3-Small C&amp;I</v>
      </c>
    </row>
    <row r="553" spans="1:12" x14ac:dyDescent="0.25">
      <c r="A553">
        <v>2019</v>
      </c>
      <c r="B553">
        <v>3</v>
      </c>
      <c r="C553">
        <v>5</v>
      </c>
      <c r="D553">
        <v>201</v>
      </c>
      <c r="E553" t="s">
        <v>120</v>
      </c>
      <c r="F553">
        <v>17938.73</v>
      </c>
      <c r="G553">
        <v>-148.69999999999999</v>
      </c>
      <c r="H553">
        <v>0</v>
      </c>
      <c r="I553">
        <v>0</v>
      </c>
      <c r="J553">
        <v>0</v>
      </c>
      <c r="K553">
        <v>17790.03</v>
      </c>
      <c r="L553" t="str">
        <f t="shared" si="8"/>
        <v>3-Small C&amp;I</v>
      </c>
    </row>
    <row r="554" spans="1:12" x14ac:dyDescent="0.25">
      <c r="A554">
        <v>2019</v>
      </c>
      <c r="B554">
        <v>3</v>
      </c>
      <c r="C554">
        <v>5</v>
      </c>
      <c r="D554">
        <v>201</v>
      </c>
      <c r="E554" t="s">
        <v>111</v>
      </c>
      <c r="F554">
        <v>191427.02</v>
      </c>
      <c r="G554">
        <v>-1588.83</v>
      </c>
      <c r="H554">
        <v>0</v>
      </c>
      <c r="I554">
        <v>0</v>
      </c>
      <c r="J554">
        <v>0</v>
      </c>
      <c r="K554">
        <v>189838.19</v>
      </c>
      <c r="L554" t="str">
        <f t="shared" si="8"/>
        <v>3-Small C&amp;I</v>
      </c>
    </row>
    <row r="555" spans="1:12" x14ac:dyDescent="0.25">
      <c r="A555">
        <v>2019</v>
      </c>
      <c r="B555">
        <v>3</v>
      </c>
      <c r="C555">
        <v>5</v>
      </c>
      <c r="D555">
        <v>201</v>
      </c>
      <c r="E555" t="s">
        <v>112</v>
      </c>
      <c r="F555">
        <v>979328.28</v>
      </c>
      <c r="G555">
        <v>-8127.54</v>
      </c>
      <c r="H555">
        <v>0</v>
      </c>
      <c r="I555">
        <v>0</v>
      </c>
      <c r="J555">
        <v>0</v>
      </c>
      <c r="K555">
        <v>971200.74</v>
      </c>
      <c r="L555" t="str">
        <f t="shared" si="8"/>
        <v>3-Small C&amp;I</v>
      </c>
    </row>
    <row r="556" spans="1:12" x14ac:dyDescent="0.25">
      <c r="A556">
        <v>2019</v>
      </c>
      <c r="B556">
        <v>3</v>
      </c>
      <c r="C556">
        <v>5</v>
      </c>
      <c r="D556">
        <v>201</v>
      </c>
      <c r="E556" t="s">
        <v>113</v>
      </c>
      <c r="F556">
        <v>11040249.9</v>
      </c>
      <c r="G556">
        <v>-4412.22</v>
      </c>
      <c r="H556">
        <v>0</v>
      </c>
      <c r="I556">
        <v>0</v>
      </c>
      <c r="J556">
        <v>0</v>
      </c>
      <c r="K556">
        <v>11035837.68</v>
      </c>
      <c r="L556" t="str">
        <f t="shared" si="8"/>
        <v>4-Medium C&amp;I</v>
      </c>
    </row>
    <row r="557" spans="1:12" x14ac:dyDescent="0.25">
      <c r="A557">
        <v>2019</v>
      </c>
      <c r="B557">
        <v>3</v>
      </c>
      <c r="C557">
        <v>5</v>
      </c>
      <c r="D557">
        <v>201</v>
      </c>
      <c r="E557" t="s">
        <v>121</v>
      </c>
      <c r="F557">
        <v>846707.92</v>
      </c>
      <c r="G557">
        <v>-338.63</v>
      </c>
      <c r="H557">
        <v>0</v>
      </c>
      <c r="I557">
        <v>0</v>
      </c>
      <c r="J557">
        <v>0</v>
      </c>
      <c r="K557">
        <v>846369.29</v>
      </c>
      <c r="L557" t="str">
        <f t="shared" si="8"/>
        <v>4-Medium C&amp;I</v>
      </c>
    </row>
    <row r="558" spans="1:12" x14ac:dyDescent="0.25">
      <c r="A558">
        <v>2019</v>
      </c>
      <c r="B558">
        <v>3</v>
      </c>
      <c r="C558">
        <v>5</v>
      </c>
      <c r="D558">
        <v>201</v>
      </c>
      <c r="E558" t="s">
        <v>122</v>
      </c>
      <c r="F558">
        <v>415307.51</v>
      </c>
      <c r="G558">
        <v>-166.09</v>
      </c>
      <c r="H558">
        <v>0</v>
      </c>
      <c r="I558">
        <v>0</v>
      </c>
      <c r="J558">
        <v>0</v>
      </c>
      <c r="K558">
        <v>415141.42</v>
      </c>
      <c r="L558" t="str">
        <f t="shared" si="8"/>
        <v>4-Medium C&amp;I</v>
      </c>
    </row>
    <row r="559" spans="1:12" x14ac:dyDescent="0.25">
      <c r="A559">
        <v>2019</v>
      </c>
      <c r="B559">
        <v>3</v>
      </c>
      <c r="C559">
        <v>5</v>
      </c>
      <c r="D559">
        <v>201</v>
      </c>
      <c r="E559" t="s">
        <v>114</v>
      </c>
      <c r="F559">
        <v>19858285.550000001</v>
      </c>
      <c r="G559">
        <v>-7932.02</v>
      </c>
      <c r="H559">
        <v>0</v>
      </c>
      <c r="I559">
        <v>-0.04</v>
      </c>
      <c r="J559">
        <v>0</v>
      </c>
      <c r="K559">
        <v>19850353.489999998</v>
      </c>
      <c r="L559" t="str">
        <f t="shared" si="8"/>
        <v>5-Large C&amp;I</v>
      </c>
    </row>
    <row r="560" spans="1:12" x14ac:dyDescent="0.25">
      <c r="A560">
        <v>2019</v>
      </c>
      <c r="B560">
        <v>3</v>
      </c>
      <c r="C560">
        <v>5</v>
      </c>
      <c r="D560">
        <v>201</v>
      </c>
      <c r="E560" t="s">
        <v>115</v>
      </c>
      <c r="F560">
        <v>33544082.82</v>
      </c>
      <c r="G560">
        <v>-576999.21</v>
      </c>
      <c r="H560">
        <v>0</v>
      </c>
      <c r="I560">
        <v>-0.01</v>
      </c>
      <c r="J560">
        <v>0</v>
      </c>
      <c r="K560">
        <v>32967083.600000001</v>
      </c>
      <c r="L560" t="str">
        <f t="shared" si="8"/>
        <v>1-Residential</v>
      </c>
    </row>
    <row r="561" spans="1:12" x14ac:dyDescent="0.25">
      <c r="A561">
        <v>2019</v>
      </c>
      <c r="B561">
        <v>3</v>
      </c>
      <c r="C561">
        <v>5</v>
      </c>
      <c r="D561">
        <v>201</v>
      </c>
      <c r="E561" t="s">
        <v>116</v>
      </c>
      <c r="F561">
        <v>5919741.25</v>
      </c>
      <c r="G561">
        <v>-101819.71</v>
      </c>
      <c r="H561">
        <v>0</v>
      </c>
      <c r="I561">
        <v>0</v>
      </c>
      <c r="J561">
        <v>0</v>
      </c>
      <c r="K561">
        <v>5817921.54</v>
      </c>
      <c r="L561" t="str">
        <f t="shared" si="8"/>
        <v>2-Low Income Residential</v>
      </c>
    </row>
    <row r="562" spans="1:12" x14ac:dyDescent="0.25">
      <c r="A562">
        <v>2019</v>
      </c>
      <c r="B562">
        <v>3</v>
      </c>
      <c r="C562">
        <v>5</v>
      </c>
      <c r="D562">
        <v>201</v>
      </c>
      <c r="E562" t="s">
        <v>127</v>
      </c>
      <c r="F562">
        <v>97362.38</v>
      </c>
      <c r="G562">
        <v>-1674.63</v>
      </c>
      <c r="H562">
        <v>0</v>
      </c>
      <c r="I562">
        <v>0</v>
      </c>
      <c r="J562">
        <v>0</v>
      </c>
      <c r="K562">
        <v>95687.75</v>
      </c>
      <c r="L562" t="str">
        <f t="shared" si="8"/>
        <v>1-Residential</v>
      </c>
    </row>
    <row r="563" spans="1:12" x14ac:dyDescent="0.25">
      <c r="A563">
        <v>2019</v>
      </c>
      <c r="B563">
        <v>3</v>
      </c>
      <c r="C563">
        <v>5</v>
      </c>
      <c r="D563">
        <v>201</v>
      </c>
      <c r="E563" t="s">
        <v>117</v>
      </c>
      <c r="F563">
        <v>259663.62</v>
      </c>
      <c r="G563">
        <v>-2155.34</v>
      </c>
      <c r="H563">
        <v>0</v>
      </c>
      <c r="I563">
        <v>0</v>
      </c>
      <c r="J563">
        <v>0</v>
      </c>
      <c r="K563">
        <v>257508.28</v>
      </c>
      <c r="L563" t="str">
        <f t="shared" si="8"/>
        <v>Street</v>
      </c>
    </row>
    <row r="564" spans="1:12" x14ac:dyDescent="0.25">
      <c r="A564">
        <v>2019</v>
      </c>
      <c r="B564">
        <v>3</v>
      </c>
      <c r="C564">
        <v>5</v>
      </c>
      <c r="D564">
        <v>201</v>
      </c>
      <c r="E564" t="s">
        <v>123</v>
      </c>
      <c r="F564">
        <v>20450.2</v>
      </c>
      <c r="G564">
        <v>-169.73</v>
      </c>
      <c r="H564">
        <v>0</v>
      </c>
      <c r="I564">
        <v>0</v>
      </c>
      <c r="J564">
        <v>0</v>
      </c>
      <c r="K564">
        <v>20280.47</v>
      </c>
      <c r="L564" t="str">
        <f t="shared" si="8"/>
        <v>Street</v>
      </c>
    </row>
    <row r="565" spans="1:12" x14ac:dyDescent="0.25">
      <c r="A565">
        <v>2019</v>
      </c>
      <c r="B565">
        <v>3</v>
      </c>
      <c r="C565">
        <v>5</v>
      </c>
      <c r="D565">
        <v>201</v>
      </c>
      <c r="E565" t="s">
        <v>124</v>
      </c>
      <c r="F565">
        <v>508.09</v>
      </c>
      <c r="G565">
        <v>-4.21</v>
      </c>
      <c r="H565">
        <v>0</v>
      </c>
      <c r="I565">
        <v>0</v>
      </c>
      <c r="J565">
        <v>0</v>
      </c>
      <c r="K565">
        <v>503.88</v>
      </c>
      <c r="L565" t="str">
        <f t="shared" si="8"/>
        <v>Street</v>
      </c>
    </row>
    <row r="566" spans="1:12" x14ac:dyDescent="0.25">
      <c r="A566">
        <v>2019</v>
      </c>
      <c r="B566">
        <v>3</v>
      </c>
      <c r="C566">
        <v>5</v>
      </c>
      <c r="D566">
        <v>201</v>
      </c>
      <c r="E566" t="s">
        <v>118</v>
      </c>
      <c r="F566">
        <v>1974.51</v>
      </c>
      <c r="G566">
        <v>-16.39</v>
      </c>
      <c r="H566">
        <v>0</v>
      </c>
      <c r="I566">
        <v>0</v>
      </c>
      <c r="J566">
        <v>0</v>
      </c>
      <c r="K566">
        <v>1958.12</v>
      </c>
      <c r="L566" t="str">
        <f t="shared" si="8"/>
        <v>Street</v>
      </c>
    </row>
    <row r="567" spans="1:12" x14ac:dyDescent="0.25">
      <c r="A567">
        <v>2019</v>
      </c>
      <c r="B567">
        <v>3</v>
      </c>
      <c r="C567">
        <v>5</v>
      </c>
      <c r="D567">
        <v>201</v>
      </c>
      <c r="E567" t="s">
        <v>119</v>
      </c>
      <c r="F567">
        <v>153221.91</v>
      </c>
      <c r="G567">
        <v>-1271.83</v>
      </c>
      <c r="H567">
        <v>0</v>
      </c>
      <c r="I567">
        <v>0</v>
      </c>
      <c r="J567">
        <v>0</v>
      </c>
      <c r="K567">
        <v>151950.07999999999</v>
      </c>
      <c r="L567" t="str">
        <f t="shared" si="8"/>
        <v>Street</v>
      </c>
    </row>
    <row r="568" spans="1:12" x14ac:dyDescent="0.25">
      <c r="A568">
        <v>2019</v>
      </c>
      <c r="B568">
        <v>3</v>
      </c>
      <c r="C568">
        <v>5</v>
      </c>
      <c r="D568">
        <v>201</v>
      </c>
      <c r="E568" t="s">
        <v>125</v>
      </c>
      <c r="F568">
        <v>1042976.26</v>
      </c>
      <c r="G568">
        <v>-9689.18</v>
      </c>
      <c r="H568">
        <v>0</v>
      </c>
      <c r="I568">
        <v>0</v>
      </c>
      <c r="J568">
        <v>0</v>
      </c>
      <c r="K568">
        <v>1033287.08</v>
      </c>
      <c r="L568" t="str">
        <f t="shared" si="8"/>
        <v>Street</v>
      </c>
    </row>
    <row r="569" spans="1:12" x14ac:dyDescent="0.25">
      <c r="A569">
        <v>2019</v>
      </c>
      <c r="B569">
        <v>3</v>
      </c>
      <c r="C569">
        <v>5</v>
      </c>
      <c r="D569">
        <v>201</v>
      </c>
      <c r="E569" t="s">
        <v>126</v>
      </c>
      <c r="F569">
        <v>38.409999999999997</v>
      </c>
      <c r="G569">
        <v>-0.32</v>
      </c>
      <c r="H569">
        <v>0</v>
      </c>
      <c r="I569">
        <v>0</v>
      </c>
      <c r="J569">
        <v>0</v>
      </c>
      <c r="K569">
        <v>38.090000000000003</v>
      </c>
      <c r="L569" t="str">
        <f t="shared" si="8"/>
        <v>Street</v>
      </c>
    </row>
    <row r="570" spans="1:12" x14ac:dyDescent="0.25">
      <c r="A570">
        <v>2019</v>
      </c>
      <c r="B570">
        <v>3</v>
      </c>
      <c r="C570">
        <v>5</v>
      </c>
      <c r="D570">
        <v>201</v>
      </c>
      <c r="E570" t="s">
        <v>109</v>
      </c>
      <c r="F570">
        <v>384812.31</v>
      </c>
      <c r="G570">
        <v>-3193.98</v>
      </c>
      <c r="H570">
        <v>0</v>
      </c>
      <c r="I570">
        <v>0</v>
      </c>
      <c r="J570">
        <v>0</v>
      </c>
      <c r="K570">
        <v>381618.33</v>
      </c>
      <c r="L570" t="str">
        <f t="shared" si="8"/>
        <v>3-Small C&amp;I</v>
      </c>
    </row>
    <row r="571" spans="1:12" x14ac:dyDescent="0.25">
      <c r="A571">
        <v>2019</v>
      </c>
      <c r="B571">
        <v>3</v>
      </c>
      <c r="C571">
        <v>5</v>
      </c>
      <c r="D571">
        <v>201</v>
      </c>
      <c r="E571" t="s">
        <v>120</v>
      </c>
      <c r="F571">
        <v>5136.57</v>
      </c>
      <c r="G571">
        <v>-42.75</v>
      </c>
      <c r="H571">
        <v>0</v>
      </c>
      <c r="I571">
        <v>0</v>
      </c>
      <c r="J571">
        <v>0</v>
      </c>
      <c r="K571">
        <v>5093.82</v>
      </c>
      <c r="L571" t="str">
        <f t="shared" si="8"/>
        <v>3-Small C&amp;I</v>
      </c>
    </row>
    <row r="572" spans="1:12" x14ac:dyDescent="0.25">
      <c r="A572">
        <v>2019</v>
      </c>
      <c r="B572">
        <v>3</v>
      </c>
      <c r="C572">
        <v>5</v>
      </c>
      <c r="D572">
        <v>201</v>
      </c>
      <c r="E572" t="s">
        <v>111</v>
      </c>
      <c r="F572">
        <v>2817.43</v>
      </c>
      <c r="G572">
        <v>-23.39</v>
      </c>
      <c r="H572">
        <v>0</v>
      </c>
      <c r="I572">
        <v>0</v>
      </c>
      <c r="J572">
        <v>0</v>
      </c>
      <c r="K572">
        <v>2794.04</v>
      </c>
      <c r="L572" t="str">
        <f t="shared" si="8"/>
        <v>3-Small C&amp;I</v>
      </c>
    </row>
    <row r="573" spans="1:12" x14ac:dyDescent="0.25">
      <c r="A573">
        <v>2019</v>
      </c>
      <c r="B573">
        <v>3</v>
      </c>
      <c r="C573">
        <v>5</v>
      </c>
      <c r="D573">
        <v>201</v>
      </c>
      <c r="E573" t="s">
        <v>112</v>
      </c>
      <c r="F573">
        <v>32034.58</v>
      </c>
      <c r="G573">
        <v>-265.87</v>
      </c>
      <c r="H573">
        <v>0</v>
      </c>
      <c r="I573">
        <v>0</v>
      </c>
      <c r="J573">
        <v>0</v>
      </c>
      <c r="K573">
        <v>31768.71</v>
      </c>
      <c r="L573" t="str">
        <f t="shared" si="8"/>
        <v>3-Small C&amp;I</v>
      </c>
    </row>
    <row r="574" spans="1:12" x14ac:dyDescent="0.25">
      <c r="A574">
        <v>2019</v>
      </c>
      <c r="B574">
        <v>3</v>
      </c>
      <c r="C574">
        <v>5</v>
      </c>
      <c r="D574">
        <v>201</v>
      </c>
      <c r="E574" t="s">
        <v>113</v>
      </c>
      <c r="F574">
        <v>447320.45</v>
      </c>
      <c r="G574">
        <v>-178.9</v>
      </c>
      <c r="H574">
        <v>0</v>
      </c>
      <c r="I574">
        <v>0</v>
      </c>
      <c r="J574">
        <v>0</v>
      </c>
      <c r="K574">
        <v>447141.55</v>
      </c>
      <c r="L574" t="str">
        <f t="shared" si="8"/>
        <v>4-Medium C&amp;I</v>
      </c>
    </row>
    <row r="575" spans="1:12" x14ac:dyDescent="0.25">
      <c r="A575">
        <v>2019</v>
      </c>
      <c r="B575">
        <v>3</v>
      </c>
      <c r="C575">
        <v>5</v>
      </c>
      <c r="D575">
        <v>201</v>
      </c>
      <c r="E575" t="s">
        <v>121</v>
      </c>
      <c r="F575">
        <v>18147.259999999998</v>
      </c>
      <c r="G575">
        <v>-7.26</v>
      </c>
      <c r="H575">
        <v>0</v>
      </c>
      <c r="I575">
        <v>0</v>
      </c>
      <c r="J575">
        <v>0</v>
      </c>
      <c r="K575">
        <v>18140</v>
      </c>
      <c r="L575" t="str">
        <f t="shared" si="8"/>
        <v>4-Medium C&amp;I</v>
      </c>
    </row>
    <row r="576" spans="1:12" x14ac:dyDescent="0.25">
      <c r="A576">
        <v>2019</v>
      </c>
      <c r="B576">
        <v>3</v>
      </c>
      <c r="C576">
        <v>5</v>
      </c>
      <c r="D576">
        <v>201</v>
      </c>
      <c r="E576" t="s">
        <v>122</v>
      </c>
      <c r="F576">
        <v>5885.49</v>
      </c>
      <c r="G576">
        <v>-2.35</v>
      </c>
      <c r="H576">
        <v>0</v>
      </c>
      <c r="I576">
        <v>0</v>
      </c>
      <c r="J576">
        <v>0</v>
      </c>
      <c r="K576">
        <v>5883.14</v>
      </c>
      <c r="L576" t="str">
        <f t="shared" si="8"/>
        <v>4-Medium C&amp;I</v>
      </c>
    </row>
    <row r="577" spans="1:12" x14ac:dyDescent="0.25">
      <c r="A577">
        <v>2019</v>
      </c>
      <c r="B577">
        <v>3</v>
      </c>
      <c r="C577">
        <v>5</v>
      </c>
      <c r="D577">
        <v>201</v>
      </c>
      <c r="E577" t="s">
        <v>114</v>
      </c>
      <c r="F577">
        <v>999000.46</v>
      </c>
      <c r="G577">
        <v>-399.61</v>
      </c>
      <c r="H577">
        <v>0</v>
      </c>
      <c r="I577">
        <v>0</v>
      </c>
      <c r="J577">
        <v>0</v>
      </c>
      <c r="K577">
        <v>998600.85</v>
      </c>
      <c r="L577" t="str">
        <f t="shared" si="8"/>
        <v>5-Large C&amp;I</v>
      </c>
    </row>
    <row r="578" spans="1:12" x14ac:dyDescent="0.25">
      <c r="A578">
        <v>2019</v>
      </c>
      <c r="B578">
        <v>3</v>
      </c>
      <c r="C578">
        <v>5</v>
      </c>
      <c r="D578">
        <v>201</v>
      </c>
      <c r="E578" t="s">
        <v>115</v>
      </c>
      <c r="F578">
        <v>1318434.55</v>
      </c>
      <c r="G578">
        <v>-22676.49</v>
      </c>
      <c r="H578">
        <v>0</v>
      </c>
      <c r="I578">
        <v>0</v>
      </c>
      <c r="J578">
        <v>0</v>
      </c>
      <c r="K578">
        <v>1295758.06</v>
      </c>
      <c r="L578" t="str">
        <f t="shared" si="8"/>
        <v>1-Residential</v>
      </c>
    </row>
    <row r="579" spans="1:12" x14ac:dyDescent="0.25">
      <c r="A579">
        <v>2019</v>
      </c>
      <c r="B579">
        <v>3</v>
      </c>
      <c r="C579">
        <v>5</v>
      </c>
      <c r="D579">
        <v>201</v>
      </c>
      <c r="E579" t="s">
        <v>116</v>
      </c>
      <c r="F579">
        <v>137802.29</v>
      </c>
      <c r="G579">
        <v>-2370.29</v>
      </c>
      <c r="H579">
        <v>0</v>
      </c>
      <c r="I579">
        <v>0</v>
      </c>
      <c r="J579">
        <v>0</v>
      </c>
      <c r="K579">
        <v>135432</v>
      </c>
      <c r="L579" t="str">
        <f t="shared" si="8"/>
        <v>2-Low Income Residential</v>
      </c>
    </row>
    <row r="580" spans="1:12" x14ac:dyDescent="0.25">
      <c r="A580">
        <v>2019</v>
      </c>
      <c r="B580">
        <v>3</v>
      </c>
      <c r="C580">
        <v>5</v>
      </c>
      <c r="D580">
        <v>201</v>
      </c>
      <c r="E580" t="s">
        <v>127</v>
      </c>
      <c r="F580">
        <v>753.91</v>
      </c>
      <c r="G580">
        <v>-12.96</v>
      </c>
      <c r="H580">
        <v>0</v>
      </c>
      <c r="I580">
        <v>0</v>
      </c>
      <c r="J580">
        <v>0</v>
      </c>
      <c r="K580">
        <v>740.95</v>
      </c>
      <c r="L580" t="str">
        <f t="shared" si="8"/>
        <v>1-Residential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292"/>
  <sheetViews>
    <sheetView topLeftCell="A19" workbookViewId="0">
      <selection activeCell="H39" sqref="H39:H43"/>
    </sheetView>
  </sheetViews>
  <sheetFormatPr defaultRowHeight="15" x14ac:dyDescent="0.25"/>
  <cols>
    <col min="2" max="2" width="11.5703125" customWidth="1"/>
    <col min="3" max="3" width="10.85546875" customWidth="1"/>
    <col min="4" max="4" width="24.85546875" customWidth="1"/>
    <col min="5" max="5" width="12.42578125" customWidth="1"/>
    <col min="7" max="7" width="29.28515625" bestFit="1" customWidth="1"/>
    <col min="8" max="8" width="16.285156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25">
      <c r="A1" t="s">
        <v>74</v>
      </c>
      <c r="B1" t="s">
        <v>51</v>
      </c>
      <c r="C1" t="s">
        <v>52</v>
      </c>
      <c r="D1" t="s">
        <v>53</v>
      </c>
      <c r="E1" t="s">
        <v>72</v>
      </c>
      <c r="J1" t="s">
        <v>74</v>
      </c>
      <c r="K1" t="s">
        <v>51</v>
      </c>
      <c r="L1" t="s">
        <v>52</v>
      </c>
      <c r="M1" t="s">
        <v>53</v>
      </c>
      <c r="N1" t="s">
        <v>72</v>
      </c>
    </row>
    <row r="2" spans="1:14" x14ac:dyDescent="0.25">
      <c r="A2" t="s">
        <v>66</v>
      </c>
      <c r="B2" s="190">
        <v>43554</v>
      </c>
      <c r="C2">
        <v>49</v>
      </c>
      <c r="D2" t="s">
        <v>449</v>
      </c>
      <c r="E2">
        <v>402439</v>
      </c>
    </row>
    <row r="3" spans="1:14" x14ac:dyDescent="0.25">
      <c r="A3" t="s">
        <v>66</v>
      </c>
      <c r="B3" s="190">
        <v>43554</v>
      </c>
      <c r="C3">
        <v>49</v>
      </c>
      <c r="D3" t="s">
        <v>450</v>
      </c>
      <c r="E3">
        <v>33730</v>
      </c>
    </row>
    <row r="4" spans="1:14" x14ac:dyDescent="0.25">
      <c r="A4" t="s">
        <v>66</v>
      </c>
      <c r="B4" s="190">
        <v>43554</v>
      </c>
      <c r="C4">
        <v>49</v>
      </c>
      <c r="D4" t="s">
        <v>451</v>
      </c>
      <c r="E4">
        <v>50972</v>
      </c>
      <c r="G4" s="191" t="s">
        <v>73</v>
      </c>
      <c r="H4" s="191" t="s">
        <v>58</v>
      </c>
    </row>
    <row r="5" spans="1:14" x14ac:dyDescent="0.25">
      <c r="A5" t="s">
        <v>66</v>
      </c>
      <c r="B5" s="190">
        <v>43554</v>
      </c>
      <c r="C5">
        <v>49</v>
      </c>
      <c r="D5" t="s">
        <v>452</v>
      </c>
      <c r="E5">
        <v>8072</v>
      </c>
      <c r="G5" s="191" t="s">
        <v>59</v>
      </c>
      <c r="H5" s="190">
        <v>43981</v>
      </c>
    </row>
    <row r="6" spans="1:14" x14ac:dyDescent="0.25">
      <c r="A6" t="s">
        <v>66</v>
      </c>
      <c r="B6" s="190">
        <v>43554</v>
      </c>
      <c r="C6">
        <v>49</v>
      </c>
      <c r="D6" t="s">
        <v>453</v>
      </c>
      <c r="E6">
        <v>1042</v>
      </c>
      <c r="G6" s="192" t="s">
        <v>68</v>
      </c>
      <c r="H6" s="193">
        <v>123730399.33000001</v>
      </c>
    </row>
    <row r="7" spans="1:14" x14ac:dyDescent="0.25">
      <c r="A7" t="s">
        <v>66</v>
      </c>
      <c r="B7" s="190">
        <v>43554</v>
      </c>
      <c r="C7">
        <v>49</v>
      </c>
      <c r="D7" t="s">
        <v>454</v>
      </c>
      <c r="E7">
        <v>305</v>
      </c>
      <c r="G7" s="194" t="s">
        <v>449</v>
      </c>
      <c r="H7" s="193">
        <v>45133090.229999997</v>
      </c>
    </row>
    <row r="8" spans="1:14" x14ac:dyDescent="0.25">
      <c r="A8" t="s">
        <v>66</v>
      </c>
      <c r="B8" s="190">
        <v>43554</v>
      </c>
      <c r="C8">
        <v>49</v>
      </c>
      <c r="D8" t="s">
        <v>455</v>
      </c>
      <c r="E8">
        <v>222692</v>
      </c>
      <c r="G8" s="194" t="s">
        <v>450</v>
      </c>
      <c r="H8" s="193">
        <v>2685953.45</v>
      </c>
    </row>
    <row r="9" spans="1:14" x14ac:dyDescent="0.25">
      <c r="A9" t="s">
        <v>66</v>
      </c>
      <c r="B9" s="190">
        <v>43554</v>
      </c>
      <c r="C9">
        <v>49</v>
      </c>
      <c r="D9" t="s">
        <v>456</v>
      </c>
      <c r="E9">
        <v>20348</v>
      </c>
      <c r="G9" s="194" t="s">
        <v>451</v>
      </c>
      <c r="H9" s="193">
        <v>8208391.1699999999</v>
      </c>
    </row>
    <row r="10" spans="1:14" x14ac:dyDescent="0.25">
      <c r="A10" t="s">
        <v>66</v>
      </c>
      <c r="B10" s="190">
        <v>43554</v>
      </c>
      <c r="C10">
        <v>49</v>
      </c>
      <c r="D10" t="s">
        <v>457</v>
      </c>
      <c r="E10">
        <v>18657</v>
      </c>
      <c r="G10" s="194" t="s">
        <v>452</v>
      </c>
      <c r="H10" s="193">
        <v>14747466.119999999</v>
      </c>
    </row>
    <row r="11" spans="1:14" x14ac:dyDescent="0.25">
      <c r="A11" t="s">
        <v>66</v>
      </c>
      <c r="B11" s="190">
        <v>43554</v>
      </c>
      <c r="C11">
        <v>49</v>
      </c>
      <c r="D11" t="s">
        <v>458</v>
      </c>
      <c r="E11">
        <v>5102</v>
      </c>
      <c r="G11" s="194" t="s">
        <v>453</v>
      </c>
      <c r="H11" s="193">
        <v>18310514.149999999</v>
      </c>
    </row>
    <row r="12" spans="1:14" x14ac:dyDescent="0.25">
      <c r="A12" t="s">
        <v>66</v>
      </c>
      <c r="B12" s="190">
        <v>43554</v>
      </c>
      <c r="C12">
        <v>49</v>
      </c>
      <c r="D12" t="s">
        <v>459</v>
      </c>
      <c r="E12">
        <v>774</v>
      </c>
      <c r="G12" s="194" t="s">
        <v>454</v>
      </c>
      <c r="H12" s="193">
        <v>32371.9</v>
      </c>
    </row>
    <row r="13" spans="1:14" x14ac:dyDescent="0.25">
      <c r="A13" t="s">
        <v>66</v>
      </c>
      <c r="B13" s="190">
        <v>43554</v>
      </c>
      <c r="C13">
        <v>49</v>
      </c>
      <c r="D13" t="s">
        <v>460</v>
      </c>
      <c r="E13">
        <v>27</v>
      </c>
      <c r="G13" s="194" t="s">
        <v>455</v>
      </c>
      <c r="H13" s="193">
        <v>23384632.41</v>
      </c>
    </row>
    <row r="14" spans="1:14" x14ac:dyDescent="0.25">
      <c r="A14" t="s">
        <v>66</v>
      </c>
      <c r="B14" s="190">
        <v>43582</v>
      </c>
      <c r="C14">
        <v>49</v>
      </c>
      <c r="D14" t="s">
        <v>449</v>
      </c>
      <c r="E14">
        <v>402660</v>
      </c>
      <c r="G14" s="194" t="s">
        <v>456</v>
      </c>
      <c r="H14" s="193">
        <v>979342.28</v>
      </c>
    </row>
    <row r="15" spans="1:14" x14ac:dyDescent="0.25">
      <c r="A15" t="s">
        <v>66</v>
      </c>
      <c r="B15" s="190">
        <v>43582</v>
      </c>
      <c r="C15">
        <v>49</v>
      </c>
      <c r="D15" t="s">
        <v>450</v>
      </c>
      <c r="E15">
        <v>33723</v>
      </c>
      <c r="G15" s="194" t="s">
        <v>457</v>
      </c>
      <c r="H15" s="193">
        <v>2523686.5</v>
      </c>
    </row>
    <row r="16" spans="1:14" x14ac:dyDescent="0.25">
      <c r="A16" t="s">
        <v>66</v>
      </c>
      <c r="B16" s="190">
        <v>43582</v>
      </c>
      <c r="C16">
        <v>49</v>
      </c>
      <c r="D16" t="s">
        <v>451</v>
      </c>
      <c r="E16">
        <v>51024</v>
      </c>
      <c r="G16" s="194" t="s">
        <v>458</v>
      </c>
      <c r="H16" s="193">
        <v>3869396.89</v>
      </c>
    </row>
    <row r="17" spans="1:8" x14ac:dyDescent="0.25">
      <c r="A17" t="s">
        <v>66</v>
      </c>
      <c r="B17" s="190">
        <v>43582</v>
      </c>
      <c r="C17">
        <v>49</v>
      </c>
      <c r="D17" t="s">
        <v>452</v>
      </c>
      <c r="E17">
        <v>8078</v>
      </c>
      <c r="G17" s="194" t="s">
        <v>459</v>
      </c>
      <c r="H17" s="193">
        <v>3845959.44</v>
      </c>
    </row>
    <row r="18" spans="1:8" x14ac:dyDescent="0.25">
      <c r="A18" t="s">
        <v>66</v>
      </c>
      <c r="B18" s="190">
        <v>43582</v>
      </c>
      <c r="C18">
        <v>49</v>
      </c>
      <c r="D18" t="s">
        <v>453</v>
      </c>
      <c r="E18">
        <v>1043</v>
      </c>
      <c r="G18" s="194" t="s">
        <v>460</v>
      </c>
      <c r="H18" s="193">
        <v>9594.7900000000009</v>
      </c>
    </row>
    <row r="19" spans="1:8" x14ac:dyDescent="0.25">
      <c r="A19" t="s">
        <v>66</v>
      </c>
      <c r="B19" s="190">
        <v>43582</v>
      </c>
      <c r="C19">
        <v>49</v>
      </c>
      <c r="D19" t="s">
        <v>454</v>
      </c>
      <c r="E19">
        <v>305</v>
      </c>
      <c r="G19" s="192" t="s">
        <v>69</v>
      </c>
      <c r="H19" s="193">
        <v>126564462.23999999</v>
      </c>
    </row>
    <row r="20" spans="1:8" x14ac:dyDescent="0.25">
      <c r="A20" t="s">
        <v>66</v>
      </c>
      <c r="B20" s="190">
        <v>43582</v>
      </c>
      <c r="C20">
        <v>49</v>
      </c>
      <c r="D20" t="s">
        <v>455</v>
      </c>
      <c r="E20">
        <v>222614</v>
      </c>
      <c r="G20" s="194" t="s">
        <v>449</v>
      </c>
      <c r="H20" s="193">
        <v>42524491.799999997</v>
      </c>
    </row>
    <row r="21" spans="1:8" x14ac:dyDescent="0.25">
      <c r="A21" t="s">
        <v>66</v>
      </c>
      <c r="B21" s="190">
        <v>43582</v>
      </c>
      <c r="C21">
        <v>49</v>
      </c>
      <c r="D21" t="s">
        <v>456</v>
      </c>
      <c r="E21">
        <v>20333</v>
      </c>
      <c r="G21" s="194" t="s">
        <v>450</v>
      </c>
      <c r="H21" s="193">
        <v>2394500.09</v>
      </c>
    </row>
    <row r="22" spans="1:8" x14ac:dyDescent="0.25">
      <c r="A22" t="s">
        <v>66</v>
      </c>
      <c r="B22" s="190">
        <v>43582</v>
      </c>
      <c r="C22">
        <v>49</v>
      </c>
      <c r="D22" t="s">
        <v>457</v>
      </c>
      <c r="E22">
        <v>18643</v>
      </c>
      <c r="G22" s="194" t="s">
        <v>451</v>
      </c>
      <c r="H22" s="193">
        <v>8657235.0199999996</v>
      </c>
    </row>
    <row r="23" spans="1:8" x14ac:dyDescent="0.25">
      <c r="A23" t="s">
        <v>66</v>
      </c>
      <c r="B23" s="190">
        <v>43582</v>
      </c>
      <c r="C23">
        <v>49</v>
      </c>
      <c r="D23" t="s">
        <v>458</v>
      </c>
      <c r="E23">
        <v>5104</v>
      </c>
      <c r="G23" s="194" t="s">
        <v>452</v>
      </c>
      <c r="H23" s="193">
        <v>15396802.17</v>
      </c>
    </row>
    <row r="24" spans="1:8" x14ac:dyDescent="0.25">
      <c r="A24" t="s">
        <v>66</v>
      </c>
      <c r="B24" s="190">
        <v>43582</v>
      </c>
      <c r="C24">
        <v>49</v>
      </c>
      <c r="D24" t="s">
        <v>459</v>
      </c>
      <c r="E24">
        <v>773</v>
      </c>
      <c r="G24" s="194" t="s">
        <v>453</v>
      </c>
      <c r="H24" s="193">
        <v>19286608.899999999</v>
      </c>
    </row>
    <row r="25" spans="1:8" x14ac:dyDescent="0.25">
      <c r="A25" t="s">
        <v>66</v>
      </c>
      <c r="B25" s="190">
        <v>43582</v>
      </c>
      <c r="C25">
        <v>49</v>
      </c>
      <c r="D25" t="s">
        <v>460</v>
      </c>
      <c r="E25">
        <v>27</v>
      </c>
      <c r="G25" s="194" t="s">
        <v>454</v>
      </c>
      <c r="H25" s="193">
        <v>38824.22</v>
      </c>
    </row>
    <row r="26" spans="1:8" x14ac:dyDescent="0.25">
      <c r="A26" t="s">
        <v>66</v>
      </c>
      <c r="B26" s="190">
        <v>43610</v>
      </c>
      <c r="C26">
        <v>49</v>
      </c>
      <c r="D26" t="s">
        <v>449</v>
      </c>
      <c r="E26">
        <v>402309</v>
      </c>
      <c r="G26" s="194" t="s">
        <v>455</v>
      </c>
      <c r="H26" s="193">
        <v>24346388.050000001</v>
      </c>
    </row>
    <row r="27" spans="1:8" x14ac:dyDescent="0.25">
      <c r="A27" t="s">
        <v>66</v>
      </c>
      <c r="B27" s="190">
        <v>43610</v>
      </c>
      <c r="C27">
        <v>49</v>
      </c>
      <c r="D27" t="s">
        <v>450</v>
      </c>
      <c r="E27">
        <v>33714</v>
      </c>
      <c r="G27" s="194" t="s">
        <v>456</v>
      </c>
      <c r="H27" s="193">
        <v>1029701.93</v>
      </c>
    </row>
    <row r="28" spans="1:8" x14ac:dyDescent="0.25">
      <c r="A28" t="s">
        <v>66</v>
      </c>
      <c r="B28" s="190">
        <v>43610</v>
      </c>
      <c r="C28">
        <v>49</v>
      </c>
      <c r="D28" t="s">
        <v>451</v>
      </c>
      <c r="E28">
        <v>51082</v>
      </c>
      <c r="G28" s="194" t="s">
        <v>457</v>
      </c>
      <c r="H28" s="193">
        <v>3225247.06</v>
      </c>
    </row>
    <row r="29" spans="1:8" x14ac:dyDescent="0.25">
      <c r="A29" t="s">
        <v>66</v>
      </c>
      <c r="B29" s="190">
        <v>43610</v>
      </c>
      <c r="C29">
        <v>49</v>
      </c>
      <c r="D29" t="s">
        <v>452</v>
      </c>
      <c r="E29">
        <v>8081</v>
      </c>
      <c r="G29" s="194" t="s">
        <v>458</v>
      </c>
      <c r="H29" s="193">
        <v>4731681.5599999996</v>
      </c>
    </row>
    <row r="30" spans="1:8" x14ac:dyDescent="0.25">
      <c r="A30" t="s">
        <v>66</v>
      </c>
      <c r="B30" s="190">
        <v>43610</v>
      </c>
      <c r="C30">
        <v>49</v>
      </c>
      <c r="D30" t="s">
        <v>453</v>
      </c>
      <c r="E30">
        <v>1044</v>
      </c>
      <c r="G30" s="194" t="s">
        <v>459</v>
      </c>
      <c r="H30" s="193">
        <v>4926114.49</v>
      </c>
    </row>
    <row r="31" spans="1:8" x14ac:dyDescent="0.25">
      <c r="A31" t="s">
        <v>66</v>
      </c>
      <c r="B31" s="190">
        <v>43610</v>
      </c>
      <c r="C31">
        <v>49</v>
      </c>
      <c r="D31" t="s">
        <v>454</v>
      </c>
      <c r="E31">
        <v>305</v>
      </c>
      <c r="G31" s="194" t="s">
        <v>460</v>
      </c>
      <c r="H31" s="193">
        <v>6866.95</v>
      </c>
    </row>
    <row r="32" spans="1:8" x14ac:dyDescent="0.25">
      <c r="A32" t="s">
        <v>66</v>
      </c>
      <c r="B32" s="190">
        <v>43610</v>
      </c>
      <c r="C32">
        <v>49</v>
      </c>
      <c r="D32" t="s">
        <v>455</v>
      </c>
      <c r="E32">
        <v>222273</v>
      </c>
      <c r="G32" s="192" t="s">
        <v>70</v>
      </c>
      <c r="H32" s="193">
        <v>691964</v>
      </c>
    </row>
    <row r="33" spans="1:8" x14ac:dyDescent="0.25">
      <c r="A33" t="s">
        <v>66</v>
      </c>
      <c r="B33" s="190">
        <v>43610</v>
      </c>
      <c r="C33">
        <v>49</v>
      </c>
      <c r="D33" t="s">
        <v>456</v>
      </c>
      <c r="E33">
        <v>20344</v>
      </c>
      <c r="G33" s="194" t="s">
        <v>449</v>
      </c>
      <c r="H33" s="193">
        <v>362109</v>
      </c>
    </row>
    <row r="34" spans="1:8" x14ac:dyDescent="0.25">
      <c r="A34" t="s">
        <v>66</v>
      </c>
      <c r="B34" s="190">
        <v>43610</v>
      </c>
      <c r="C34">
        <v>49</v>
      </c>
      <c r="D34" t="s">
        <v>457</v>
      </c>
      <c r="E34">
        <v>18600</v>
      </c>
      <c r="G34" s="194" t="s">
        <v>450</v>
      </c>
      <c r="H34" s="193">
        <v>28895</v>
      </c>
    </row>
    <row r="35" spans="1:8" x14ac:dyDescent="0.25">
      <c r="A35" t="s">
        <v>66</v>
      </c>
      <c r="B35" s="190">
        <v>43610</v>
      </c>
      <c r="C35">
        <v>49</v>
      </c>
      <c r="D35" t="s">
        <v>458</v>
      </c>
      <c r="E35">
        <v>5100</v>
      </c>
      <c r="G35" s="194" t="s">
        <v>451</v>
      </c>
      <c r="H35" s="193">
        <v>49849</v>
      </c>
    </row>
    <row r="36" spans="1:8" x14ac:dyDescent="0.25">
      <c r="A36" t="s">
        <v>66</v>
      </c>
      <c r="B36" s="190">
        <v>43610</v>
      </c>
      <c r="C36">
        <v>49</v>
      </c>
      <c r="D36" t="s">
        <v>459</v>
      </c>
      <c r="E36">
        <v>771</v>
      </c>
      <c r="G36" s="194" t="s">
        <v>452</v>
      </c>
      <c r="H36" s="193">
        <v>9140</v>
      </c>
    </row>
    <row r="37" spans="1:8" x14ac:dyDescent="0.25">
      <c r="A37" t="s">
        <v>66</v>
      </c>
      <c r="B37" s="190">
        <v>43610</v>
      </c>
      <c r="C37">
        <v>49</v>
      </c>
      <c r="D37" t="s">
        <v>460</v>
      </c>
      <c r="E37">
        <v>27</v>
      </c>
      <c r="G37" s="194" t="s">
        <v>453</v>
      </c>
      <c r="H37" s="193">
        <v>1473</v>
      </c>
    </row>
    <row r="38" spans="1:8" x14ac:dyDescent="0.25">
      <c r="A38" t="s">
        <v>66</v>
      </c>
      <c r="B38" s="190">
        <v>43645</v>
      </c>
      <c r="C38">
        <v>49</v>
      </c>
      <c r="D38" t="s">
        <v>449</v>
      </c>
      <c r="E38">
        <v>402127</v>
      </c>
      <c r="G38" s="194" t="s">
        <v>454</v>
      </c>
      <c r="H38" s="193">
        <v>6</v>
      </c>
    </row>
    <row r="39" spans="1:8" x14ac:dyDescent="0.25">
      <c r="A39" t="s">
        <v>66</v>
      </c>
      <c r="B39" s="190">
        <v>43645</v>
      </c>
      <c r="C39">
        <v>49</v>
      </c>
      <c r="D39" t="s">
        <v>450</v>
      </c>
      <c r="E39">
        <v>33684</v>
      </c>
      <c r="G39" s="194" t="s">
        <v>455</v>
      </c>
      <c r="H39" s="193">
        <v>194099</v>
      </c>
    </row>
    <row r="40" spans="1:8" x14ac:dyDescent="0.25">
      <c r="A40" t="s">
        <v>66</v>
      </c>
      <c r="B40" s="190">
        <v>43645</v>
      </c>
      <c r="C40">
        <v>49</v>
      </c>
      <c r="D40" t="s">
        <v>451</v>
      </c>
      <c r="E40">
        <v>51217</v>
      </c>
      <c r="G40" s="194" t="s">
        <v>456</v>
      </c>
      <c r="H40" s="193">
        <v>22874</v>
      </c>
    </row>
    <row r="41" spans="1:8" x14ac:dyDescent="0.25">
      <c r="A41" t="s">
        <v>66</v>
      </c>
      <c r="B41" s="190">
        <v>43645</v>
      </c>
      <c r="C41">
        <v>49</v>
      </c>
      <c r="D41" t="s">
        <v>452</v>
      </c>
      <c r="E41">
        <v>8094</v>
      </c>
      <c r="G41" s="194" t="s">
        <v>457</v>
      </c>
      <c r="H41" s="193">
        <v>17293</v>
      </c>
    </row>
    <row r="42" spans="1:8" x14ac:dyDescent="0.25">
      <c r="A42" t="s">
        <v>66</v>
      </c>
      <c r="B42" s="190">
        <v>43645</v>
      </c>
      <c r="C42">
        <v>49</v>
      </c>
      <c r="D42" t="s">
        <v>453</v>
      </c>
      <c r="E42">
        <v>1045</v>
      </c>
      <c r="G42" s="194" t="s">
        <v>458</v>
      </c>
      <c r="H42" s="193">
        <v>5329</v>
      </c>
    </row>
    <row r="43" spans="1:8" x14ac:dyDescent="0.25">
      <c r="A43" t="s">
        <v>66</v>
      </c>
      <c r="B43" s="190">
        <v>43645</v>
      </c>
      <c r="C43">
        <v>49</v>
      </c>
      <c r="D43" t="s">
        <v>454</v>
      </c>
      <c r="E43">
        <v>304</v>
      </c>
      <c r="G43" s="194" t="s">
        <v>459</v>
      </c>
      <c r="H43" s="193">
        <v>891</v>
      </c>
    </row>
    <row r="44" spans="1:8" x14ac:dyDescent="0.25">
      <c r="A44" t="s">
        <v>66</v>
      </c>
      <c r="B44" s="190">
        <v>43645</v>
      </c>
      <c r="C44">
        <v>49</v>
      </c>
      <c r="D44" t="s">
        <v>455</v>
      </c>
      <c r="E44">
        <v>222068</v>
      </c>
      <c r="G44" s="194" t="s">
        <v>460</v>
      </c>
      <c r="H44" s="193">
        <v>6</v>
      </c>
    </row>
    <row r="45" spans="1:8" x14ac:dyDescent="0.25">
      <c r="A45" t="s">
        <v>66</v>
      </c>
      <c r="B45" s="190">
        <v>43645</v>
      </c>
      <c r="C45">
        <v>49</v>
      </c>
      <c r="D45" t="s">
        <v>456</v>
      </c>
      <c r="E45">
        <v>20299</v>
      </c>
    </row>
    <row r="46" spans="1:8" x14ac:dyDescent="0.25">
      <c r="A46" t="s">
        <v>66</v>
      </c>
      <c r="B46" s="190">
        <v>43645</v>
      </c>
      <c r="C46">
        <v>49</v>
      </c>
      <c r="D46" t="s">
        <v>457</v>
      </c>
      <c r="E46">
        <v>18536</v>
      </c>
    </row>
    <row r="47" spans="1:8" x14ac:dyDescent="0.25">
      <c r="A47" t="s">
        <v>66</v>
      </c>
      <c r="B47" s="190">
        <v>43645</v>
      </c>
      <c r="C47">
        <v>49</v>
      </c>
      <c r="D47" t="s">
        <v>458</v>
      </c>
      <c r="E47">
        <v>5101</v>
      </c>
    </row>
    <row r="48" spans="1:8" x14ac:dyDescent="0.25">
      <c r="A48" t="s">
        <v>66</v>
      </c>
      <c r="B48" s="190">
        <v>43645</v>
      </c>
      <c r="C48">
        <v>49</v>
      </c>
      <c r="D48" t="s">
        <v>459</v>
      </c>
      <c r="E48">
        <v>769</v>
      </c>
    </row>
    <row r="49" spans="1:5" x14ac:dyDescent="0.25">
      <c r="A49" t="s">
        <v>66</v>
      </c>
      <c r="B49" s="190">
        <v>43645</v>
      </c>
      <c r="C49">
        <v>49</v>
      </c>
      <c r="D49" t="s">
        <v>460</v>
      </c>
      <c r="E49">
        <v>27</v>
      </c>
    </row>
    <row r="50" spans="1:5" x14ac:dyDescent="0.25">
      <c r="A50" t="s">
        <v>66</v>
      </c>
      <c r="B50" s="190">
        <v>43673</v>
      </c>
      <c r="C50">
        <v>49</v>
      </c>
      <c r="D50" t="s">
        <v>449</v>
      </c>
      <c r="E50">
        <v>402402</v>
      </c>
    </row>
    <row r="51" spans="1:5" x14ac:dyDescent="0.25">
      <c r="A51" t="s">
        <v>66</v>
      </c>
      <c r="B51" s="190">
        <v>43673</v>
      </c>
      <c r="C51">
        <v>49</v>
      </c>
      <c r="D51" t="s">
        <v>450</v>
      </c>
      <c r="E51">
        <v>33697</v>
      </c>
    </row>
    <row r="52" spans="1:5" x14ac:dyDescent="0.25">
      <c r="A52" t="s">
        <v>66</v>
      </c>
      <c r="B52" s="190">
        <v>43673</v>
      </c>
      <c r="C52">
        <v>49</v>
      </c>
      <c r="D52" t="s">
        <v>451</v>
      </c>
      <c r="E52">
        <v>51283</v>
      </c>
    </row>
    <row r="53" spans="1:5" x14ac:dyDescent="0.25">
      <c r="A53" t="s">
        <v>66</v>
      </c>
      <c r="B53" s="190">
        <v>43673</v>
      </c>
      <c r="C53">
        <v>49</v>
      </c>
      <c r="D53" t="s">
        <v>452</v>
      </c>
      <c r="E53">
        <v>8108</v>
      </c>
    </row>
    <row r="54" spans="1:5" x14ac:dyDescent="0.25">
      <c r="A54" t="s">
        <v>66</v>
      </c>
      <c r="B54" s="190">
        <v>43673</v>
      </c>
      <c r="C54">
        <v>49</v>
      </c>
      <c r="D54" t="s">
        <v>453</v>
      </c>
      <c r="E54">
        <v>1045</v>
      </c>
    </row>
    <row r="55" spans="1:5" x14ac:dyDescent="0.25">
      <c r="A55" t="s">
        <v>66</v>
      </c>
      <c r="B55" s="190">
        <v>43673</v>
      </c>
      <c r="C55">
        <v>49</v>
      </c>
      <c r="D55" t="s">
        <v>454</v>
      </c>
      <c r="E55">
        <v>305</v>
      </c>
    </row>
    <row r="56" spans="1:5" x14ac:dyDescent="0.25">
      <c r="A56" t="s">
        <v>66</v>
      </c>
      <c r="B56" s="190">
        <v>43673</v>
      </c>
      <c r="C56">
        <v>49</v>
      </c>
      <c r="D56" t="s">
        <v>455</v>
      </c>
      <c r="E56">
        <v>221977</v>
      </c>
    </row>
    <row r="57" spans="1:5" x14ac:dyDescent="0.25">
      <c r="A57" t="s">
        <v>66</v>
      </c>
      <c r="B57" s="190">
        <v>43673</v>
      </c>
      <c r="C57">
        <v>49</v>
      </c>
      <c r="D57" t="s">
        <v>456</v>
      </c>
      <c r="E57">
        <v>20268</v>
      </c>
    </row>
    <row r="58" spans="1:5" x14ac:dyDescent="0.25">
      <c r="A58" t="s">
        <v>66</v>
      </c>
      <c r="B58" s="190">
        <v>43673</v>
      </c>
      <c r="C58">
        <v>49</v>
      </c>
      <c r="D58" t="s">
        <v>457</v>
      </c>
      <c r="E58">
        <v>18504</v>
      </c>
    </row>
    <row r="59" spans="1:5" x14ac:dyDescent="0.25">
      <c r="A59" t="s">
        <v>66</v>
      </c>
      <c r="B59" s="190">
        <v>43673</v>
      </c>
      <c r="C59">
        <v>49</v>
      </c>
      <c r="D59" t="s">
        <v>458</v>
      </c>
      <c r="E59">
        <v>5102</v>
      </c>
    </row>
    <row r="60" spans="1:5" x14ac:dyDescent="0.25">
      <c r="A60" t="s">
        <v>66</v>
      </c>
      <c r="B60" s="190">
        <v>43673</v>
      </c>
      <c r="C60">
        <v>49</v>
      </c>
      <c r="D60" t="s">
        <v>459</v>
      </c>
      <c r="E60">
        <v>769</v>
      </c>
    </row>
    <row r="61" spans="1:5" x14ac:dyDescent="0.25">
      <c r="A61" t="s">
        <v>66</v>
      </c>
      <c r="B61" s="190">
        <v>43673</v>
      </c>
      <c r="C61">
        <v>49</v>
      </c>
      <c r="D61" t="s">
        <v>460</v>
      </c>
      <c r="E61">
        <v>27</v>
      </c>
    </row>
    <row r="62" spans="1:5" x14ac:dyDescent="0.25">
      <c r="A62" t="s">
        <v>66</v>
      </c>
      <c r="B62" s="190">
        <v>43708</v>
      </c>
      <c r="C62">
        <v>49</v>
      </c>
      <c r="D62" t="s">
        <v>449</v>
      </c>
      <c r="E62">
        <v>402537</v>
      </c>
    </row>
    <row r="63" spans="1:5" x14ac:dyDescent="0.25">
      <c r="A63" t="s">
        <v>66</v>
      </c>
      <c r="B63" s="190">
        <v>43708</v>
      </c>
      <c r="C63">
        <v>49</v>
      </c>
      <c r="D63" t="s">
        <v>450</v>
      </c>
      <c r="E63">
        <v>33700</v>
      </c>
    </row>
    <row r="64" spans="1:5" x14ac:dyDescent="0.25">
      <c r="A64" t="s">
        <v>66</v>
      </c>
      <c r="B64" s="190">
        <v>43708</v>
      </c>
      <c r="C64">
        <v>49</v>
      </c>
      <c r="D64" t="s">
        <v>451</v>
      </c>
      <c r="E64">
        <v>51370</v>
      </c>
    </row>
    <row r="65" spans="1:5" x14ac:dyDescent="0.25">
      <c r="A65" t="s">
        <v>66</v>
      </c>
      <c r="B65" s="190">
        <v>43708</v>
      </c>
      <c r="C65">
        <v>49</v>
      </c>
      <c r="D65" t="s">
        <v>452</v>
      </c>
      <c r="E65">
        <v>8110</v>
      </c>
    </row>
    <row r="66" spans="1:5" x14ac:dyDescent="0.25">
      <c r="A66" t="s">
        <v>66</v>
      </c>
      <c r="B66" s="190">
        <v>43708</v>
      </c>
      <c r="C66">
        <v>49</v>
      </c>
      <c r="D66" t="s">
        <v>453</v>
      </c>
      <c r="E66">
        <v>1047</v>
      </c>
    </row>
    <row r="67" spans="1:5" x14ac:dyDescent="0.25">
      <c r="A67" t="s">
        <v>66</v>
      </c>
      <c r="B67" s="190">
        <v>43708</v>
      </c>
      <c r="C67">
        <v>49</v>
      </c>
      <c r="D67" t="s">
        <v>454</v>
      </c>
      <c r="E67">
        <v>306</v>
      </c>
    </row>
    <row r="68" spans="1:5" x14ac:dyDescent="0.25">
      <c r="A68" t="s">
        <v>66</v>
      </c>
      <c r="B68" s="190">
        <v>43708</v>
      </c>
      <c r="C68">
        <v>49</v>
      </c>
      <c r="D68" t="s">
        <v>455</v>
      </c>
      <c r="E68">
        <v>222043</v>
      </c>
    </row>
    <row r="69" spans="1:5" x14ac:dyDescent="0.25">
      <c r="A69" t="s">
        <v>66</v>
      </c>
      <c r="B69" s="190">
        <v>43708</v>
      </c>
      <c r="C69">
        <v>49</v>
      </c>
      <c r="D69" t="s">
        <v>456</v>
      </c>
      <c r="E69">
        <v>20257</v>
      </c>
    </row>
    <row r="70" spans="1:5" x14ac:dyDescent="0.25">
      <c r="A70" t="s">
        <v>66</v>
      </c>
      <c r="B70" s="190">
        <v>43708</v>
      </c>
      <c r="C70">
        <v>49</v>
      </c>
      <c r="D70" t="s">
        <v>457</v>
      </c>
      <c r="E70">
        <v>18512</v>
      </c>
    </row>
    <row r="71" spans="1:5" x14ac:dyDescent="0.25">
      <c r="A71" t="s">
        <v>66</v>
      </c>
      <c r="B71" s="190">
        <v>43708</v>
      </c>
      <c r="C71">
        <v>49</v>
      </c>
      <c r="D71" t="s">
        <v>458</v>
      </c>
      <c r="E71">
        <v>5102</v>
      </c>
    </row>
    <row r="72" spans="1:5" x14ac:dyDescent="0.25">
      <c r="A72" t="s">
        <v>66</v>
      </c>
      <c r="B72" s="190">
        <v>43708</v>
      </c>
      <c r="C72">
        <v>49</v>
      </c>
      <c r="D72" t="s">
        <v>459</v>
      </c>
      <c r="E72">
        <v>768</v>
      </c>
    </row>
    <row r="73" spans="1:5" x14ac:dyDescent="0.25">
      <c r="A73" t="s">
        <v>66</v>
      </c>
      <c r="B73" s="190">
        <v>43708</v>
      </c>
      <c r="C73">
        <v>49</v>
      </c>
      <c r="D73" t="s">
        <v>460</v>
      </c>
      <c r="E73">
        <v>27</v>
      </c>
    </row>
    <row r="74" spans="1:5" x14ac:dyDescent="0.25">
      <c r="A74" t="s">
        <v>66</v>
      </c>
      <c r="B74" s="190">
        <v>43736</v>
      </c>
      <c r="C74">
        <v>49</v>
      </c>
      <c r="D74" t="s">
        <v>449</v>
      </c>
      <c r="E74">
        <v>402999</v>
      </c>
    </row>
    <row r="75" spans="1:5" x14ac:dyDescent="0.25">
      <c r="A75" t="s">
        <v>66</v>
      </c>
      <c r="B75" s="190">
        <v>43736</v>
      </c>
      <c r="C75">
        <v>49</v>
      </c>
      <c r="D75" t="s">
        <v>450</v>
      </c>
      <c r="E75">
        <v>33713</v>
      </c>
    </row>
    <row r="76" spans="1:5" x14ac:dyDescent="0.25">
      <c r="A76" t="s">
        <v>66</v>
      </c>
      <c r="B76" s="190">
        <v>43736</v>
      </c>
      <c r="C76">
        <v>49</v>
      </c>
      <c r="D76" t="s">
        <v>451</v>
      </c>
      <c r="E76">
        <v>51491</v>
      </c>
    </row>
    <row r="77" spans="1:5" x14ac:dyDescent="0.25">
      <c r="A77" t="s">
        <v>66</v>
      </c>
      <c r="B77" s="190">
        <v>43736</v>
      </c>
      <c r="C77">
        <v>49</v>
      </c>
      <c r="D77" t="s">
        <v>452</v>
      </c>
      <c r="E77">
        <v>8121</v>
      </c>
    </row>
    <row r="78" spans="1:5" x14ac:dyDescent="0.25">
      <c r="A78" t="s">
        <v>66</v>
      </c>
      <c r="B78" s="190">
        <v>43736</v>
      </c>
      <c r="C78">
        <v>49</v>
      </c>
      <c r="D78" t="s">
        <v>453</v>
      </c>
      <c r="E78">
        <v>1049</v>
      </c>
    </row>
    <row r="79" spans="1:5" x14ac:dyDescent="0.25">
      <c r="A79" t="s">
        <v>66</v>
      </c>
      <c r="B79" s="190">
        <v>43736</v>
      </c>
      <c r="C79">
        <v>49</v>
      </c>
      <c r="D79" t="s">
        <v>454</v>
      </c>
      <c r="E79">
        <v>307</v>
      </c>
    </row>
    <row r="80" spans="1:5" x14ac:dyDescent="0.25">
      <c r="A80" t="s">
        <v>66</v>
      </c>
      <c r="B80" s="190">
        <v>43736</v>
      </c>
      <c r="C80">
        <v>49</v>
      </c>
      <c r="D80" t="s">
        <v>455</v>
      </c>
      <c r="E80">
        <v>222334</v>
      </c>
    </row>
    <row r="81" spans="1:5" x14ac:dyDescent="0.25">
      <c r="A81" t="s">
        <v>66</v>
      </c>
      <c r="B81" s="190">
        <v>43736</v>
      </c>
      <c r="C81">
        <v>49</v>
      </c>
      <c r="D81" t="s">
        <v>456</v>
      </c>
      <c r="E81">
        <v>20248</v>
      </c>
    </row>
    <row r="82" spans="1:5" x14ac:dyDescent="0.25">
      <c r="A82" t="s">
        <v>66</v>
      </c>
      <c r="B82" s="190">
        <v>43736</v>
      </c>
      <c r="C82">
        <v>49</v>
      </c>
      <c r="D82" t="s">
        <v>457</v>
      </c>
      <c r="E82">
        <v>18530</v>
      </c>
    </row>
    <row r="83" spans="1:5" x14ac:dyDescent="0.25">
      <c r="A83" t="s">
        <v>66</v>
      </c>
      <c r="B83" s="190">
        <v>43736</v>
      </c>
      <c r="C83">
        <v>49</v>
      </c>
      <c r="D83" t="s">
        <v>458</v>
      </c>
      <c r="E83">
        <v>5115</v>
      </c>
    </row>
    <row r="84" spans="1:5" x14ac:dyDescent="0.25">
      <c r="A84" t="s">
        <v>66</v>
      </c>
      <c r="B84" s="190">
        <v>43736</v>
      </c>
      <c r="C84">
        <v>49</v>
      </c>
      <c r="D84" t="s">
        <v>459</v>
      </c>
      <c r="E84">
        <v>769</v>
      </c>
    </row>
    <row r="85" spans="1:5" x14ac:dyDescent="0.25">
      <c r="A85" t="s">
        <v>66</v>
      </c>
      <c r="B85" s="190">
        <v>43736</v>
      </c>
      <c r="C85">
        <v>49</v>
      </c>
      <c r="D85" t="s">
        <v>460</v>
      </c>
      <c r="E85">
        <v>27</v>
      </c>
    </row>
    <row r="86" spans="1:5" x14ac:dyDescent="0.25">
      <c r="A86" t="s">
        <v>66</v>
      </c>
      <c r="B86" s="190">
        <v>43764</v>
      </c>
      <c r="C86">
        <v>49</v>
      </c>
      <c r="D86" t="s">
        <v>449</v>
      </c>
      <c r="E86">
        <v>403444</v>
      </c>
    </row>
    <row r="87" spans="1:5" x14ac:dyDescent="0.25">
      <c r="A87" t="s">
        <v>66</v>
      </c>
      <c r="B87" s="190">
        <v>43764</v>
      </c>
      <c r="C87">
        <v>49</v>
      </c>
      <c r="D87" t="s">
        <v>450</v>
      </c>
      <c r="E87">
        <v>33759</v>
      </c>
    </row>
    <row r="88" spans="1:5" x14ac:dyDescent="0.25">
      <c r="A88" t="s">
        <v>66</v>
      </c>
      <c r="B88" s="190">
        <v>43764</v>
      </c>
      <c r="C88">
        <v>49</v>
      </c>
      <c r="D88" t="s">
        <v>451</v>
      </c>
      <c r="E88">
        <v>51581</v>
      </c>
    </row>
    <row r="89" spans="1:5" x14ac:dyDescent="0.25">
      <c r="A89" t="s">
        <v>66</v>
      </c>
      <c r="B89" s="190">
        <v>43764</v>
      </c>
      <c r="C89">
        <v>49</v>
      </c>
      <c r="D89" t="s">
        <v>452</v>
      </c>
      <c r="E89">
        <v>8126</v>
      </c>
    </row>
    <row r="90" spans="1:5" x14ac:dyDescent="0.25">
      <c r="A90" t="s">
        <v>66</v>
      </c>
      <c r="B90" s="190">
        <v>43764</v>
      </c>
      <c r="C90">
        <v>49</v>
      </c>
      <c r="D90" t="s">
        <v>453</v>
      </c>
      <c r="E90">
        <v>1049</v>
      </c>
    </row>
    <row r="91" spans="1:5" x14ac:dyDescent="0.25">
      <c r="A91" t="s">
        <v>66</v>
      </c>
      <c r="B91" s="190">
        <v>43764</v>
      </c>
      <c r="C91">
        <v>49</v>
      </c>
      <c r="D91" t="s">
        <v>454</v>
      </c>
      <c r="E91">
        <v>309</v>
      </c>
    </row>
    <row r="92" spans="1:5" x14ac:dyDescent="0.25">
      <c r="A92" t="s">
        <v>66</v>
      </c>
      <c r="B92" s="190">
        <v>43764</v>
      </c>
      <c r="C92">
        <v>49</v>
      </c>
      <c r="D92" t="s">
        <v>455</v>
      </c>
      <c r="E92">
        <v>222714</v>
      </c>
    </row>
    <row r="93" spans="1:5" x14ac:dyDescent="0.25">
      <c r="A93" t="s">
        <v>66</v>
      </c>
      <c r="B93" s="190">
        <v>43764</v>
      </c>
      <c r="C93">
        <v>49</v>
      </c>
      <c r="D93" t="s">
        <v>456</v>
      </c>
      <c r="E93">
        <v>20320</v>
      </c>
    </row>
    <row r="94" spans="1:5" x14ac:dyDescent="0.25">
      <c r="A94" t="s">
        <v>66</v>
      </c>
      <c r="B94" s="190">
        <v>43764</v>
      </c>
      <c r="C94">
        <v>49</v>
      </c>
      <c r="D94" t="s">
        <v>457</v>
      </c>
      <c r="E94">
        <v>18601</v>
      </c>
    </row>
    <row r="95" spans="1:5" x14ac:dyDescent="0.25">
      <c r="A95" t="s">
        <v>66</v>
      </c>
      <c r="B95" s="190">
        <v>43764</v>
      </c>
      <c r="C95">
        <v>49</v>
      </c>
      <c r="D95" t="s">
        <v>458</v>
      </c>
      <c r="E95">
        <v>5124</v>
      </c>
    </row>
    <row r="96" spans="1:5" x14ac:dyDescent="0.25">
      <c r="A96" t="s">
        <v>66</v>
      </c>
      <c r="B96" s="190">
        <v>43764</v>
      </c>
      <c r="C96">
        <v>49</v>
      </c>
      <c r="D96" t="s">
        <v>459</v>
      </c>
      <c r="E96">
        <v>773</v>
      </c>
    </row>
    <row r="97" spans="1:5" x14ac:dyDescent="0.25">
      <c r="A97" t="s">
        <v>66</v>
      </c>
      <c r="B97" s="190">
        <v>43764</v>
      </c>
      <c r="C97">
        <v>49</v>
      </c>
      <c r="D97" t="s">
        <v>460</v>
      </c>
      <c r="E97">
        <v>27</v>
      </c>
    </row>
    <row r="98" spans="1:5" x14ac:dyDescent="0.25">
      <c r="A98" t="s">
        <v>66</v>
      </c>
      <c r="B98" s="190">
        <v>43799</v>
      </c>
      <c r="C98">
        <v>49</v>
      </c>
      <c r="D98" t="s">
        <v>449</v>
      </c>
      <c r="E98">
        <v>404678</v>
      </c>
    </row>
    <row r="99" spans="1:5" x14ac:dyDescent="0.25">
      <c r="A99" t="s">
        <v>66</v>
      </c>
      <c r="B99" s="190">
        <v>43799</v>
      </c>
      <c r="C99">
        <v>49</v>
      </c>
      <c r="D99" t="s">
        <v>450</v>
      </c>
      <c r="E99">
        <v>33874</v>
      </c>
    </row>
    <row r="100" spans="1:5" x14ac:dyDescent="0.25">
      <c r="A100" t="s">
        <v>66</v>
      </c>
      <c r="B100" s="190">
        <v>43799</v>
      </c>
      <c r="C100">
        <v>49</v>
      </c>
      <c r="D100" t="s">
        <v>451</v>
      </c>
      <c r="E100">
        <v>51829</v>
      </c>
    </row>
    <row r="101" spans="1:5" x14ac:dyDescent="0.25">
      <c r="A101" t="s">
        <v>66</v>
      </c>
      <c r="B101" s="190">
        <v>43799</v>
      </c>
      <c r="C101">
        <v>49</v>
      </c>
      <c r="D101" t="s">
        <v>452</v>
      </c>
      <c r="E101">
        <v>8143</v>
      </c>
    </row>
    <row r="102" spans="1:5" x14ac:dyDescent="0.25">
      <c r="A102" t="s">
        <v>66</v>
      </c>
      <c r="B102" s="190">
        <v>43799</v>
      </c>
      <c r="C102">
        <v>49</v>
      </c>
      <c r="D102" t="s">
        <v>453</v>
      </c>
      <c r="E102">
        <v>1050</v>
      </c>
    </row>
    <row r="103" spans="1:5" x14ac:dyDescent="0.25">
      <c r="A103" t="s">
        <v>66</v>
      </c>
      <c r="B103" s="190">
        <v>43799</v>
      </c>
      <c r="C103">
        <v>49</v>
      </c>
      <c r="D103" t="s">
        <v>454</v>
      </c>
      <c r="E103">
        <v>310</v>
      </c>
    </row>
    <row r="104" spans="1:5" x14ac:dyDescent="0.25">
      <c r="A104" t="s">
        <v>66</v>
      </c>
      <c r="B104" s="190">
        <v>43799</v>
      </c>
      <c r="C104">
        <v>49</v>
      </c>
      <c r="D104" t="s">
        <v>455</v>
      </c>
      <c r="E104">
        <v>224268</v>
      </c>
    </row>
    <row r="105" spans="1:5" x14ac:dyDescent="0.25">
      <c r="A105" t="s">
        <v>66</v>
      </c>
      <c r="B105" s="190">
        <v>43799</v>
      </c>
      <c r="C105">
        <v>49</v>
      </c>
      <c r="D105" t="s">
        <v>456</v>
      </c>
      <c r="E105">
        <v>20456</v>
      </c>
    </row>
    <row r="106" spans="1:5" x14ac:dyDescent="0.25">
      <c r="A106" t="s">
        <v>66</v>
      </c>
      <c r="B106" s="190">
        <v>43799</v>
      </c>
      <c r="C106">
        <v>49</v>
      </c>
      <c r="D106" t="s">
        <v>457</v>
      </c>
      <c r="E106">
        <v>18889</v>
      </c>
    </row>
    <row r="107" spans="1:5" x14ac:dyDescent="0.25">
      <c r="A107" t="s">
        <v>66</v>
      </c>
      <c r="B107" s="190">
        <v>43799</v>
      </c>
      <c r="C107">
        <v>49</v>
      </c>
      <c r="D107" t="s">
        <v>458</v>
      </c>
      <c r="E107">
        <v>5151</v>
      </c>
    </row>
    <row r="108" spans="1:5" x14ac:dyDescent="0.25">
      <c r="A108" t="s">
        <v>66</v>
      </c>
      <c r="B108" s="190">
        <v>43799</v>
      </c>
      <c r="C108">
        <v>49</v>
      </c>
      <c r="D108" t="s">
        <v>459</v>
      </c>
      <c r="E108">
        <v>779</v>
      </c>
    </row>
    <row r="109" spans="1:5" x14ac:dyDescent="0.25">
      <c r="A109" t="s">
        <v>66</v>
      </c>
      <c r="B109" s="190">
        <v>43799</v>
      </c>
      <c r="C109">
        <v>49</v>
      </c>
      <c r="D109" t="s">
        <v>460</v>
      </c>
      <c r="E109">
        <v>27</v>
      </c>
    </row>
    <row r="110" spans="1:5" x14ac:dyDescent="0.25">
      <c r="A110" t="s">
        <v>66</v>
      </c>
      <c r="B110" s="190">
        <v>43820</v>
      </c>
      <c r="C110">
        <v>49</v>
      </c>
      <c r="D110" t="s">
        <v>449</v>
      </c>
      <c r="E110">
        <v>406006</v>
      </c>
    </row>
    <row r="111" spans="1:5" x14ac:dyDescent="0.25">
      <c r="A111" t="s">
        <v>66</v>
      </c>
      <c r="B111" s="190">
        <v>43820</v>
      </c>
      <c r="C111">
        <v>49</v>
      </c>
      <c r="D111" t="s">
        <v>450</v>
      </c>
      <c r="E111">
        <v>33949</v>
      </c>
    </row>
    <row r="112" spans="1:5" x14ac:dyDescent="0.25">
      <c r="A112" t="s">
        <v>66</v>
      </c>
      <c r="B112" s="190">
        <v>43820</v>
      </c>
      <c r="C112">
        <v>49</v>
      </c>
      <c r="D112" t="s">
        <v>451</v>
      </c>
      <c r="E112">
        <v>52070</v>
      </c>
    </row>
    <row r="113" spans="1:5" x14ac:dyDescent="0.25">
      <c r="A113" t="s">
        <v>66</v>
      </c>
      <c r="B113" s="190">
        <v>43820</v>
      </c>
      <c r="C113">
        <v>49</v>
      </c>
      <c r="D113" t="s">
        <v>452</v>
      </c>
      <c r="E113">
        <v>8162</v>
      </c>
    </row>
    <row r="114" spans="1:5" x14ac:dyDescent="0.25">
      <c r="A114" t="s">
        <v>66</v>
      </c>
      <c r="B114" s="190">
        <v>43820</v>
      </c>
      <c r="C114">
        <v>49</v>
      </c>
      <c r="D114" t="s">
        <v>453</v>
      </c>
      <c r="E114">
        <v>1052</v>
      </c>
    </row>
    <row r="115" spans="1:5" x14ac:dyDescent="0.25">
      <c r="A115" t="s">
        <v>66</v>
      </c>
      <c r="B115" s="190">
        <v>43820</v>
      </c>
      <c r="C115">
        <v>49</v>
      </c>
      <c r="D115" t="s">
        <v>454</v>
      </c>
      <c r="E115">
        <v>313</v>
      </c>
    </row>
    <row r="116" spans="1:5" x14ac:dyDescent="0.25">
      <c r="A116" t="s">
        <v>66</v>
      </c>
      <c r="B116" s="190">
        <v>43820</v>
      </c>
      <c r="C116">
        <v>49</v>
      </c>
      <c r="D116" t="s">
        <v>455</v>
      </c>
      <c r="E116">
        <v>225445</v>
      </c>
    </row>
    <row r="117" spans="1:5" x14ac:dyDescent="0.25">
      <c r="A117" t="s">
        <v>66</v>
      </c>
      <c r="B117" s="190">
        <v>43820</v>
      </c>
      <c r="C117">
        <v>49</v>
      </c>
      <c r="D117" t="s">
        <v>456</v>
      </c>
      <c r="E117">
        <v>20531</v>
      </c>
    </row>
    <row r="118" spans="1:5" x14ac:dyDescent="0.25">
      <c r="A118" t="s">
        <v>66</v>
      </c>
      <c r="B118" s="190">
        <v>43820</v>
      </c>
      <c r="C118">
        <v>49</v>
      </c>
      <c r="D118" t="s">
        <v>457</v>
      </c>
      <c r="E118">
        <v>19026</v>
      </c>
    </row>
    <row r="119" spans="1:5" x14ac:dyDescent="0.25">
      <c r="A119" t="s">
        <v>66</v>
      </c>
      <c r="B119" s="190">
        <v>43820</v>
      </c>
      <c r="C119">
        <v>49</v>
      </c>
      <c r="D119" t="s">
        <v>458</v>
      </c>
      <c r="E119">
        <v>5169</v>
      </c>
    </row>
    <row r="120" spans="1:5" x14ac:dyDescent="0.25">
      <c r="A120" t="s">
        <v>66</v>
      </c>
      <c r="B120" s="190">
        <v>43820</v>
      </c>
      <c r="C120">
        <v>49</v>
      </c>
      <c r="D120" t="s">
        <v>459</v>
      </c>
      <c r="E120">
        <v>781</v>
      </c>
    </row>
    <row r="121" spans="1:5" x14ac:dyDescent="0.25">
      <c r="A121" t="s">
        <v>66</v>
      </c>
      <c r="B121" s="190">
        <v>43820</v>
      </c>
      <c r="C121">
        <v>49</v>
      </c>
      <c r="D121" t="s">
        <v>460</v>
      </c>
      <c r="E121">
        <v>27</v>
      </c>
    </row>
    <row r="122" spans="1:5" x14ac:dyDescent="0.25">
      <c r="A122" t="s">
        <v>66</v>
      </c>
      <c r="B122" s="190">
        <v>43855</v>
      </c>
      <c r="C122">
        <v>49</v>
      </c>
      <c r="D122" t="s">
        <v>449</v>
      </c>
      <c r="E122">
        <v>405968</v>
      </c>
    </row>
    <row r="123" spans="1:5" x14ac:dyDescent="0.25">
      <c r="A123" t="s">
        <v>66</v>
      </c>
      <c r="B123" s="190">
        <v>43855</v>
      </c>
      <c r="C123">
        <v>49</v>
      </c>
      <c r="D123" t="s">
        <v>450</v>
      </c>
      <c r="E123">
        <v>33948</v>
      </c>
    </row>
    <row r="124" spans="1:5" x14ac:dyDescent="0.25">
      <c r="A124" t="s">
        <v>66</v>
      </c>
      <c r="B124" s="190">
        <v>43855</v>
      </c>
      <c r="C124">
        <v>49</v>
      </c>
      <c r="D124" t="s">
        <v>451</v>
      </c>
      <c r="E124">
        <v>52138</v>
      </c>
    </row>
    <row r="125" spans="1:5" x14ac:dyDescent="0.25">
      <c r="A125" t="s">
        <v>66</v>
      </c>
      <c r="B125" s="190">
        <v>43855</v>
      </c>
      <c r="C125">
        <v>49</v>
      </c>
      <c r="D125" t="s">
        <v>452</v>
      </c>
      <c r="E125">
        <v>8165</v>
      </c>
    </row>
    <row r="126" spans="1:5" x14ac:dyDescent="0.25">
      <c r="A126" t="s">
        <v>66</v>
      </c>
      <c r="B126" s="190">
        <v>43855</v>
      </c>
      <c r="C126">
        <v>49</v>
      </c>
      <c r="D126" t="s">
        <v>453</v>
      </c>
      <c r="E126">
        <v>1052</v>
      </c>
    </row>
    <row r="127" spans="1:5" x14ac:dyDescent="0.25">
      <c r="A127" t="s">
        <v>66</v>
      </c>
      <c r="B127" s="190">
        <v>43855</v>
      </c>
      <c r="C127">
        <v>49</v>
      </c>
      <c r="D127" t="s">
        <v>454</v>
      </c>
      <c r="E127">
        <v>313</v>
      </c>
    </row>
    <row r="128" spans="1:5" x14ac:dyDescent="0.25">
      <c r="A128" t="s">
        <v>66</v>
      </c>
      <c r="B128" s="190">
        <v>43855</v>
      </c>
      <c r="C128">
        <v>49</v>
      </c>
      <c r="D128" t="s">
        <v>455</v>
      </c>
      <c r="E128">
        <v>225330</v>
      </c>
    </row>
    <row r="129" spans="1:5" x14ac:dyDescent="0.25">
      <c r="A129" t="s">
        <v>66</v>
      </c>
      <c r="B129" s="190">
        <v>43855</v>
      </c>
      <c r="C129">
        <v>49</v>
      </c>
      <c r="D129" t="s">
        <v>456</v>
      </c>
      <c r="E129">
        <v>20537</v>
      </c>
    </row>
    <row r="130" spans="1:5" x14ac:dyDescent="0.25">
      <c r="A130" t="s">
        <v>66</v>
      </c>
      <c r="B130" s="190">
        <v>43855</v>
      </c>
      <c r="C130">
        <v>49</v>
      </c>
      <c r="D130" t="s">
        <v>457</v>
      </c>
      <c r="E130">
        <v>19036</v>
      </c>
    </row>
    <row r="131" spans="1:5" x14ac:dyDescent="0.25">
      <c r="A131" t="s">
        <v>66</v>
      </c>
      <c r="B131" s="190">
        <v>43855</v>
      </c>
      <c r="C131">
        <v>49</v>
      </c>
      <c r="D131" t="s">
        <v>458</v>
      </c>
      <c r="E131">
        <v>5170</v>
      </c>
    </row>
    <row r="132" spans="1:5" x14ac:dyDescent="0.25">
      <c r="A132" t="s">
        <v>66</v>
      </c>
      <c r="B132" s="190">
        <v>43855</v>
      </c>
      <c r="C132">
        <v>49</v>
      </c>
      <c r="D132" t="s">
        <v>459</v>
      </c>
      <c r="E132">
        <v>782</v>
      </c>
    </row>
    <row r="133" spans="1:5" x14ac:dyDescent="0.25">
      <c r="A133" t="s">
        <v>66</v>
      </c>
      <c r="B133" s="190">
        <v>43855</v>
      </c>
      <c r="C133">
        <v>49</v>
      </c>
      <c r="D133" t="s">
        <v>460</v>
      </c>
      <c r="E133">
        <v>27</v>
      </c>
    </row>
    <row r="134" spans="1:5" x14ac:dyDescent="0.25">
      <c r="A134" t="s">
        <v>66</v>
      </c>
      <c r="B134" s="190">
        <v>43890</v>
      </c>
      <c r="C134">
        <v>49</v>
      </c>
      <c r="D134" t="s">
        <v>449</v>
      </c>
      <c r="E134">
        <v>406644</v>
      </c>
    </row>
    <row r="135" spans="1:5" x14ac:dyDescent="0.25">
      <c r="A135" t="s">
        <v>66</v>
      </c>
      <c r="B135" s="190">
        <v>43890</v>
      </c>
      <c r="C135">
        <v>49</v>
      </c>
      <c r="D135" t="s">
        <v>450</v>
      </c>
      <c r="E135">
        <v>33981</v>
      </c>
    </row>
    <row r="136" spans="1:5" x14ac:dyDescent="0.25">
      <c r="A136" t="s">
        <v>66</v>
      </c>
      <c r="B136" s="190">
        <v>43890</v>
      </c>
      <c r="C136">
        <v>49</v>
      </c>
      <c r="D136" t="s">
        <v>451</v>
      </c>
      <c r="E136">
        <v>52326</v>
      </c>
    </row>
    <row r="137" spans="1:5" x14ac:dyDescent="0.25">
      <c r="A137" t="s">
        <v>66</v>
      </c>
      <c r="B137" s="190">
        <v>43890</v>
      </c>
      <c r="C137">
        <v>49</v>
      </c>
      <c r="D137" t="s">
        <v>452</v>
      </c>
      <c r="E137">
        <v>8185</v>
      </c>
    </row>
    <row r="138" spans="1:5" x14ac:dyDescent="0.25">
      <c r="A138" t="s">
        <v>66</v>
      </c>
      <c r="B138" s="190">
        <v>43890</v>
      </c>
      <c r="C138">
        <v>49</v>
      </c>
      <c r="D138" t="s">
        <v>453</v>
      </c>
      <c r="E138">
        <v>1053</v>
      </c>
    </row>
    <row r="139" spans="1:5" x14ac:dyDescent="0.25">
      <c r="A139" t="s">
        <v>66</v>
      </c>
      <c r="B139" s="190">
        <v>43890</v>
      </c>
      <c r="C139">
        <v>49</v>
      </c>
      <c r="D139" t="s">
        <v>454</v>
      </c>
      <c r="E139">
        <v>314</v>
      </c>
    </row>
    <row r="140" spans="1:5" x14ac:dyDescent="0.25">
      <c r="A140" t="s">
        <v>66</v>
      </c>
      <c r="B140" s="190">
        <v>43890</v>
      </c>
      <c r="C140">
        <v>49</v>
      </c>
      <c r="D140" t="s">
        <v>455</v>
      </c>
      <c r="E140">
        <v>225922</v>
      </c>
    </row>
    <row r="141" spans="1:5" x14ac:dyDescent="0.25">
      <c r="A141" t="s">
        <v>66</v>
      </c>
      <c r="B141" s="190">
        <v>43890</v>
      </c>
      <c r="C141">
        <v>49</v>
      </c>
      <c r="D141" t="s">
        <v>456</v>
      </c>
      <c r="E141">
        <v>20563</v>
      </c>
    </row>
    <row r="142" spans="1:5" x14ac:dyDescent="0.25">
      <c r="A142" t="s">
        <v>66</v>
      </c>
      <c r="B142" s="190">
        <v>43890</v>
      </c>
      <c r="C142">
        <v>49</v>
      </c>
      <c r="D142" t="s">
        <v>457</v>
      </c>
      <c r="E142">
        <v>19131</v>
      </c>
    </row>
    <row r="143" spans="1:5" x14ac:dyDescent="0.25">
      <c r="A143" t="s">
        <v>66</v>
      </c>
      <c r="B143" s="190">
        <v>43890</v>
      </c>
      <c r="C143">
        <v>49</v>
      </c>
      <c r="D143" t="s">
        <v>458</v>
      </c>
      <c r="E143">
        <v>5182</v>
      </c>
    </row>
    <row r="144" spans="1:5" x14ac:dyDescent="0.25">
      <c r="A144" t="s">
        <v>66</v>
      </c>
      <c r="B144" s="190">
        <v>43890</v>
      </c>
      <c r="C144">
        <v>49</v>
      </c>
      <c r="D144" t="s">
        <v>459</v>
      </c>
      <c r="E144">
        <v>783</v>
      </c>
    </row>
    <row r="145" spans="1:5" x14ac:dyDescent="0.25">
      <c r="A145" t="s">
        <v>66</v>
      </c>
      <c r="B145" s="190">
        <v>43890</v>
      </c>
      <c r="C145">
        <v>49</v>
      </c>
      <c r="D145" t="s">
        <v>460</v>
      </c>
      <c r="E145">
        <v>28</v>
      </c>
    </row>
    <row r="146" spans="1:5" x14ac:dyDescent="0.25">
      <c r="A146" t="s">
        <v>66</v>
      </c>
      <c r="B146" s="190">
        <v>43918</v>
      </c>
      <c r="C146">
        <v>49</v>
      </c>
      <c r="D146" t="s">
        <v>449</v>
      </c>
      <c r="E146">
        <v>407456</v>
      </c>
    </row>
    <row r="147" spans="1:5" x14ac:dyDescent="0.25">
      <c r="A147" t="s">
        <v>66</v>
      </c>
      <c r="B147" s="190">
        <v>43918</v>
      </c>
      <c r="C147">
        <v>49</v>
      </c>
      <c r="D147" t="s">
        <v>450</v>
      </c>
      <c r="E147">
        <v>33994</v>
      </c>
    </row>
    <row r="148" spans="1:5" x14ac:dyDescent="0.25">
      <c r="A148" t="s">
        <v>66</v>
      </c>
      <c r="B148" s="190">
        <v>43918</v>
      </c>
      <c r="C148">
        <v>49</v>
      </c>
      <c r="D148" t="s">
        <v>451</v>
      </c>
      <c r="E148">
        <v>52454</v>
      </c>
    </row>
    <row r="149" spans="1:5" x14ac:dyDescent="0.25">
      <c r="A149" t="s">
        <v>66</v>
      </c>
      <c r="B149" s="190">
        <v>43918</v>
      </c>
      <c r="C149">
        <v>49</v>
      </c>
      <c r="D149" t="s">
        <v>452</v>
      </c>
      <c r="E149">
        <v>8195</v>
      </c>
    </row>
    <row r="150" spans="1:5" x14ac:dyDescent="0.25">
      <c r="A150" t="s">
        <v>66</v>
      </c>
      <c r="B150" s="190">
        <v>43918</v>
      </c>
      <c r="C150">
        <v>49</v>
      </c>
      <c r="D150" t="s">
        <v>453</v>
      </c>
      <c r="E150">
        <v>1054</v>
      </c>
    </row>
    <row r="151" spans="1:5" x14ac:dyDescent="0.25">
      <c r="A151" t="s">
        <v>66</v>
      </c>
      <c r="B151" s="190">
        <v>43918</v>
      </c>
      <c r="C151">
        <v>49</v>
      </c>
      <c r="D151" t="s">
        <v>454</v>
      </c>
      <c r="E151">
        <v>315</v>
      </c>
    </row>
    <row r="152" spans="1:5" x14ac:dyDescent="0.25">
      <c r="A152" t="s">
        <v>66</v>
      </c>
      <c r="B152" s="190">
        <v>43918</v>
      </c>
      <c r="C152">
        <v>49</v>
      </c>
      <c r="D152" t="s">
        <v>455</v>
      </c>
      <c r="E152">
        <v>226356</v>
      </c>
    </row>
    <row r="153" spans="1:5" x14ac:dyDescent="0.25">
      <c r="A153" t="s">
        <v>66</v>
      </c>
      <c r="B153" s="190">
        <v>43918</v>
      </c>
      <c r="C153">
        <v>49</v>
      </c>
      <c r="D153" t="s">
        <v>456</v>
      </c>
      <c r="E153">
        <v>20575</v>
      </c>
    </row>
    <row r="154" spans="1:5" x14ac:dyDescent="0.25">
      <c r="A154" t="s">
        <v>66</v>
      </c>
      <c r="B154" s="190">
        <v>43918</v>
      </c>
      <c r="C154">
        <v>49</v>
      </c>
      <c r="D154" t="s">
        <v>457</v>
      </c>
      <c r="E154">
        <v>19170</v>
      </c>
    </row>
    <row r="155" spans="1:5" x14ac:dyDescent="0.25">
      <c r="A155" t="s">
        <v>66</v>
      </c>
      <c r="B155" s="190">
        <v>43918</v>
      </c>
      <c r="C155">
        <v>49</v>
      </c>
      <c r="D155" t="s">
        <v>458</v>
      </c>
      <c r="E155">
        <v>5179</v>
      </c>
    </row>
    <row r="156" spans="1:5" x14ac:dyDescent="0.25">
      <c r="A156" t="s">
        <v>66</v>
      </c>
      <c r="B156" s="190">
        <v>43918</v>
      </c>
      <c r="C156">
        <v>49</v>
      </c>
      <c r="D156" t="s">
        <v>459</v>
      </c>
      <c r="E156">
        <v>784</v>
      </c>
    </row>
    <row r="157" spans="1:5" x14ac:dyDescent="0.25">
      <c r="A157" t="s">
        <v>66</v>
      </c>
      <c r="B157" s="190">
        <v>43918</v>
      </c>
      <c r="C157">
        <v>49</v>
      </c>
      <c r="D157" t="s">
        <v>460</v>
      </c>
      <c r="E157">
        <v>28</v>
      </c>
    </row>
    <row r="158" spans="1:5" x14ac:dyDescent="0.25">
      <c r="A158" t="s">
        <v>67</v>
      </c>
      <c r="B158" s="190">
        <v>43554</v>
      </c>
      <c r="C158">
        <v>49</v>
      </c>
      <c r="D158" t="s">
        <v>449</v>
      </c>
      <c r="E158">
        <v>61152</v>
      </c>
    </row>
    <row r="159" spans="1:5" x14ac:dyDescent="0.25">
      <c r="A159" t="s">
        <v>67</v>
      </c>
      <c r="B159" s="190">
        <v>43554</v>
      </c>
      <c r="C159">
        <v>49</v>
      </c>
      <c r="D159" t="s">
        <v>450</v>
      </c>
      <c r="E159">
        <v>13608</v>
      </c>
    </row>
    <row r="160" spans="1:5" x14ac:dyDescent="0.25">
      <c r="A160" t="s">
        <v>67</v>
      </c>
      <c r="B160" s="190">
        <v>43554</v>
      </c>
      <c r="C160">
        <v>49</v>
      </c>
      <c r="D160" t="s">
        <v>451</v>
      </c>
      <c r="E160">
        <v>7753</v>
      </c>
    </row>
    <row r="161" spans="1:5" x14ac:dyDescent="0.25">
      <c r="A161" t="s">
        <v>67</v>
      </c>
      <c r="B161" s="190">
        <v>43554</v>
      </c>
      <c r="C161">
        <v>49</v>
      </c>
      <c r="D161" t="s">
        <v>452</v>
      </c>
      <c r="E161">
        <v>1046</v>
      </c>
    </row>
    <row r="162" spans="1:5" x14ac:dyDescent="0.25">
      <c r="A162" t="s">
        <v>67</v>
      </c>
      <c r="B162" s="190">
        <v>43554</v>
      </c>
      <c r="C162">
        <v>49</v>
      </c>
      <c r="D162" t="s">
        <v>453</v>
      </c>
      <c r="E162">
        <v>84</v>
      </c>
    </row>
    <row r="163" spans="1:5" x14ac:dyDescent="0.25">
      <c r="A163" t="s">
        <v>67</v>
      </c>
      <c r="B163" s="190">
        <v>43554</v>
      </c>
      <c r="C163">
        <v>49</v>
      </c>
      <c r="D163" t="s">
        <v>455</v>
      </c>
      <c r="E163">
        <v>39582</v>
      </c>
    </row>
    <row r="164" spans="1:5" x14ac:dyDescent="0.25">
      <c r="A164" t="s">
        <v>67</v>
      </c>
      <c r="B164" s="190">
        <v>43554</v>
      </c>
      <c r="C164">
        <v>49</v>
      </c>
      <c r="D164" t="s">
        <v>456</v>
      </c>
      <c r="E164">
        <v>9251</v>
      </c>
    </row>
    <row r="165" spans="1:5" x14ac:dyDescent="0.25">
      <c r="A165" t="s">
        <v>67</v>
      </c>
      <c r="B165" s="190">
        <v>43554</v>
      </c>
      <c r="C165">
        <v>49</v>
      </c>
      <c r="D165" t="s">
        <v>457</v>
      </c>
      <c r="E165">
        <v>2620</v>
      </c>
    </row>
    <row r="166" spans="1:5" x14ac:dyDescent="0.25">
      <c r="A166" t="s">
        <v>67</v>
      </c>
      <c r="B166" s="190">
        <v>43554</v>
      </c>
      <c r="C166">
        <v>49</v>
      </c>
      <c r="D166" t="s">
        <v>458</v>
      </c>
      <c r="E166">
        <v>603</v>
      </c>
    </row>
    <row r="167" spans="1:5" x14ac:dyDescent="0.25">
      <c r="A167" t="s">
        <v>67</v>
      </c>
      <c r="B167" s="190">
        <v>43554</v>
      </c>
      <c r="C167">
        <v>49</v>
      </c>
      <c r="D167" t="s">
        <v>459</v>
      </c>
      <c r="E167">
        <v>84</v>
      </c>
    </row>
    <row r="168" spans="1:5" x14ac:dyDescent="0.25">
      <c r="A168" t="s">
        <v>67</v>
      </c>
      <c r="B168" s="190">
        <v>43582</v>
      </c>
      <c r="C168">
        <v>49</v>
      </c>
      <c r="D168" t="s">
        <v>449</v>
      </c>
      <c r="E168">
        <v>65215</v>
      </c>
    </row>
    <row r="169" spans="1:5" x14ac:dyDescent="0.25">
      <c r="A169" t="s">
        <v>67</v>
      </c>
      <c r="B169" s="190">
        <v>43582</v>
      </c>
      <c r="C169">
        <v>49</v>
      </c>
      <c r="D169" t="s">
        <v>450</v>
      </c>
      <c r="E169">
        <v>13907</v>
      </c>
    </row>
    <row r="170" spans="1:5" x14ac:dyDescent="0.25">
      <c r="A170" t="s">
        <v>67</v>
      </c>
      <c r="B170" s="190">
        <v>43582</v>
      </c>
      <c r="C170">
        <v>49</v>
      </c>
      <c r="D170" t="s">
        <v>451</v>
      </c>
      <c r="E170">
        <v>9118</v>
      </c>
    </row>
    <row r="171" spans="1:5" x14ac:dyDescent="0.25">
      <c r="A171" t="s">
        <v>67</v>
      </c>
      <c r="B171" s="190">
        <v>43582</v>
      </c>
      <c r="C171">
        <v>49</v>
      </c>
      <c r="D171" t="s">
        <v>452</v>
      </c>
      <c r="E171">
        <v>1307</v>
      </c>
    </row>
    <row r="172" spans="1:5" x14ac:dyDescent="0.25">
      <c r="A172" t="s">
        <v>67</v>
      </c>
      <c r="B172" s="190">
        <v>43582</v>
      </c>
      <c r="C172">
        <v>49</v>
      </c>
      <c r="D172" t="s">
        <v>453</v>
      </c>
      <c r="E172">
        <v>117</v>
      </c>
    </row>
    <row r="173" spans="1:5" x14ac:dyDescent="0.25">
      <c r="A173" t="s">
        <v>67</v>
      </c>
      <c r="B173" s="190">
        <v>43582</v>
      </c>
      <c r="C173">
        <v>49</v>
      </c>
      <c r="D173" t="s">
        <v>455</v>
      </c>
      <c r="E173">
        <v>43164</v>
      </c>
    </row>
    <row r="174" spans="1:5" x14ac:dyDescent="0.25">
      <c r="A174" t="s">
        <v>67</v>
      </c>
      <c r="B174" s="190">
        <v>43582</v>
      </c>
      <c r="C174">
        <v>49</v>
      </c>
      <c r="D174" t="s">
        <v>456</v>
      </c>
      <c r="E174">
        <v>9517</v>
      </c>
    </row>
    <row r="175" spans="1:5" x14ac:dyDescent="0.25">
      <c r="A175" t="s">
        <v>67</v>
      </c>
      <c r="B175" s="190">
        <v>43582</v>
      </c>
      <c r="C175">
        <v>49</v>
      </c>
      <c r="D175" t="s">
        <v>457</v>
      </c>
      <c r="E175">
        <v>3513</v>
      </c>
    </row>
    <row r="176" spans="1:5" x14ac:dyDescent="0.25">
      <c r="A176" t="s">
        <v>67</v>
      </c>
      <c r="B176" s="190">
        <v>43582</v>
      </c>
      <c r="C176">
        <v>49</v>
      </c>
      <c r="D176" t="s">
        <v>458</v>
      </c>
      <c r="E176">
        <v>881</v>
      </c>
    </row>
    <row r="177" spans="1:5" x14ac:dyDescent="0.25">
      <c r="A177" t="s">
        <v>67</v>
      </c>
      <c r="B177" s="190">
        <v>43582</v>
      </c>
      <c r="C177">
        <v>49</v>
      </c>
      <c r="D177" t="s">
        <v>459</v>
      </c>
      <c r="E177">
        <v>128</v>
      </c>
    </row>
    <row r="178" spans="1:5" x14ac:dyDescent="0.25">
      <c r="A178" t="s">
        <v>67</v>
      </c>
      <c r="B178" s="190">
        <v>43582</v>
      </c>
      <c r="C178">
        <v>49</v>
      </c>
      <c r="D178" t="s">
        <v>460</v>
      </c>
      <c r="E178">
        <v>1</v>
      </c>
    </row>
    <row r="179" spans="1:5" x14ac:dyDescent="0.25">
      <c r="A179" t="s">
        <v>67</v>
      </c>
      <c r="B179" s="190">
        <v>43610</v>
      </c>
      <c r="C179">
        <v>49</v>
      </c>
      <c r="D179" t="s">
        <v>449</v>
      </c>
      <c r="E179">
        <v>61544</v>
      </c>
    </row>
    <row r="180" spans="1:5" x14ac:dyDescent="0.25">
      <c r="A180" t="s">
        <v>67</v>
      </c>
      <c r="B180" s="190">
        <v>43610</v>
      </c>
      <c r="C180">
        <v>49</v>
      </c>
      <c r="D180" t="s">
        <v>450</v>
      </c>
      <c r="E180">
        <v>13210</v>
      </c>
    </row>
    <row r="181" spans="1:5" x14ac:dyDescent="0.25">
      <c r="A181" t="s">
        <v>67</v>
      </c>
      <c r="B181" s="190">
        <v>43610</v>
      </c>
      <c r="C181">
        <v>49</v>
      </c>
      <c r="D181" t="s">
        <v>451</v>
      </c>
      <c r="E181">
        <v>9642</v>
      </c>
    </row>
    <row r="182" spans="1:5" x14ac:dyDescent="0.25">
      <c r="A182" t="s">
        <v>67</v>
      </c>
      <c r="B182" s="190">
        <v>43610</v>
      </c>
      <c r="C182">
        <v>49</v>
      </c>
      <c r="D182" t="s">
        <v>452</v>
      </c>
      <c r="E182">
        <v>1299</v>
      </c>
    </row>
    <row r="183" spans="1:5" x14ac:dyDescent="0.25">
      <c r="A183" t="s">
        <v>67</v>
      </c>
      <c r="B183" s="190">
        <v>43610</v>
      </c>
      <c r="C183">
        <v>49</v>
      </c>
      <c r="D183" t="s">
        <v>453</v>
      </c>
      <c r="E183">
        <v>131</v>
      </c>
    </row>
    <row r="184" spans="1:5" x14ac:dyDescent="0.25">
      <c r="A184" t="s">
        <v>67</v>
      </c>
      <c r="B184" s="190">
        <v>43610</v>
      </c>
      <c r="C184">
        <v>49</v>
      </c>
      <c r="D184" t="s">
        <v>454</v>
      </c>
      <c r="E184">
        <v>2</v>
      </c>
    </row>
    <row r="185" spans="1:5" x14ac:dyDescent="0.25">
      <c r="A185" t="s">
        <v>67</v>
      </c>
      <c r="B185" s="190">
        <v>43610</v>
      </c>
      <c r="C185">
        <v>49</v>
      </c>
      <c r="D185" t="s">
        <v>455</v>
      </c>
      <c r="E185">
        <v>40708</v>
      </c>
    </row>
    <row r="186" spans="1:5" x14ac:dyDescent="0.25">
      <c r="A186" t="s">
        <v>67</v>
      </c>
      <c r="B186" s="190">
        <v>43610</v>
      </c>
      <c r="C186">
        <v>49</v>
      </c>
      <c r="D186" t="s">
        <v>456</v>
      </c>
      <c r="E186">
        <v>8320</v>
      </c>
    </row>
    <row r="187" spans="1:5" x14ac:dyDescent="0.25">
      <c r="A187" t="s">
        <v>67</v>
      </c>
      <c r="B187" s="190">
        <v>43610</v>
      </c>
      <c r="C187">
        <v>49</v>
      </c>
      <c r="D187" t="s">
        <v>457</v>
      </c>
      <c r="E187">
        <v>3003</v>
      </c>
    </row>
    <row r="188" spans="1:5" x14ac:dyDescent="0.25">
      <c r="A188" t="s">
        <v>67</v>
      </c>
      <c r="B188" s="190">
        <v>43610</v>
      </c>
      <c r="C188">
        <v>49</v>
      </c>
      <c r="D188" t="s">
        <v>458</v>
      </c>
      <c r="E188">
        <v>707</v>
      </c>
    </row>
    <row r="189" spans="1:5" x14ac:dyDescent="0.25">
      <c r="A189" t="s">
        <v>67</v>
      </c>
      <c r="B189" s="190">
        <v>43610</v>
      </c>
      <c r="C189">
        <v>49</v>
      </c>
      <c r="D189" t="s">
        <v>459</v>
      </c>
      <c r="E189">
        <v>101</v>
      </c>
    </row>
    <row r="190" spans="1:5" x14ac:dyDescent="0.25">
      <c r="A190" t="s">
        <v>67</v>
      </c>
      <c r="B190" s="190">
        <v>43610</v>
      </c>
      <c r="C190">
        <v>49</v>
      </c>
      <c r="D190" t="s">
        <v>460</v>
      </c>
      <c r="E190">
        <v>2</v>
      </c>
    </row>
    <row r="191" spans="1:5" x14ac:dyDescent="0.25">
      <c r="A191" t="s">
        <v>67</v>
      </c>
      <c r="B191" s="190">
        <v>43645</v>
      </c>
      <c r="C191">
        <v>49</v>
      </c>
      <c r="D191" t="s">
        <v>449</v>
      </c>
      <c r="E191">
        <v>60130</v>
      </c>
    </row>
    <row r="192" spans="1:5" x14ac:dyDescent="0.25">
      <c r="A192" t="s">
        <v>67</v>
      </c>
      <c r="B192" s="190">
        <v>43645</v>
      </c>
      <c r="C192">
        <v>49</v>
      </c>
      <c r="D192" t="s">
        <v>450</v>
      </c>
      <c r="E192">
        <v>13108</v>
      </c>
    </row>
    <row r="193" spans="1:5" x14ac:dyDescent="0.25">
      <c r="A193" t="s">
        <v>67</v>
      </c>
      <c r="B193" s="190">
        <v>43645</v>
      </c>
      <c r="C193">
        <v>49</v>
      </c>
      <c r="D193" t="s">
        <v>451</v>
      </c>
      <c r="E193">
        <v>7240</v>
      </c>
    </row>
    <row r="194" spans="1:5" x14ac:dyDescent="0.25">
      <c r="A194" t="s">
        <v>67</v>
      </c>
      <c r="B194" s="190">
        <v>43645</v>
      </c>
      <c r="C194">
        <v>49</v>
      </c>
      <c r="D194" t="s">
        <v>452</v>
      </c>
      <c r="E194">
        <v>958</v>
      </c>
    </row>
    <row r="195" spans="1:5" x14ac:dyDescent="0.25">
      <c r="A195" t="s">
        <v>67</v>
      </c>
      <c r="B195" s="190">
        <v>43645</v>
      </c>
      <c r="C195">
        <v>49</v>
      </c>
      <c r="D195" t="s">
        <v>453</v>
      </c>
      <c r="E195">
        <v>96</v>
      </c>
    </row>
    <row r="196" spans="1:5" x14ac:dyDescent="0.25">
      <c r="A196" t="s">
        <v>67</v>
      </c>
      <c r="B196" s="190">
        <v>43645</v>
      </c>
      <c r="C196">
        <v>49</v>
      </c>
      <c r="D196" t="s">
        <v>454</v>
      </c>
      <c r="E196">
        <v>1</v>
      </c>
    </row>
    <row r="197" spans="1:5" x14ac:dyDescent="0.25">
      <c r="A197" t="s">
        <v>67</v>
      </c>
      <c r="B197" s="190">
        <v>43645</v>
      </c>
      <c r="C197">
        <v>49</v>
      </c>
      <c r="D197" t="s">
        <v>455</v>
      </c>
      <c r="E197">
        <v>39047</v>
      </c>
    </row>
    <row r="198" spans="1:5" x14ac:dyDescent="0.25">
      <c r="A198" t="s">
        <v>67</v>
      </c>
      <c r="B198" s="190">
        <v>43645</v>
      </c>
      <c r="C198">
        <v>49</v>
      </c>
      <c r="D198" t="s">
        <v>456</v>
      </c>
      <c r="E198">
        <v>6961</v>
      </c>
    </row>
    <row r="199" spans="1:5" x14ac:dyDescent="0.25">
      <c r="A199" t="s">
        <v>67</v>
      </c>
      <c r="B199" s="190">
        <v>43645</v>
      </c>
      <c r="C199">
        <v>49</v>
      </c>
      <c r="D199" t="s">
        <v>457</v>
      </c>
      <c r="E199">
        <v>2426</v>
      </c>
    </row>
    <row r="200" spans="1:5" x14ac:dyDescent="0.25">
      <c r="A200" t="s">
        <v>67</v>
      </c>
      <c r="B200" s="190">
        <v>43645</v>
      </c>
      <c r="C200">
        <v>49</v>
      </c>
      <c r="D200" t="s">
        <v>458</v>
      </c>
      <c r="E200">
        <v>561</v>
      </c>
    </row>
    <row r="201" spans="1:5" x14ac:dyDescent="0.25">
      <c r="A201" t="s">
        <v>67</v>
      </c>
      <c r="B201" s="190">
        <v>43645</v>
      </c>
      <c r="C201">
        <v>49</v>
      </c>
      <c r="D201" t="s">
        <v>459</v>
      </c>
      <c r="E201">
        <v>74</v>
      </c>
    </row>
    <row r="202" spans="1:5" x14ac:dyDescent="0.25">
      <c r="A202" t="s">
        <v>67</v>
      </c>
      <c r="B202" s="190">
        <v>43645</v>
      </c>
      <c r="C202">
        <v>49</v>
      </c>
      <c r="D202" t="s">
        <v>460</v>
      </c>
      <c r="E202">
        <v>1</v>
      </c>
    </row>
    <row r="203" spans="1:5" x14ac:dyDescent="0.25">
      <c r="A203" t="s">
        <v>67</v>
      </c>
      <c r="B203" s="190">
        <v>43673</v>
      </c>
      <c r="C203">
        <v>49</v>
      </c>
      <c r="D203" t="s">
        <v>449</v>
      </c>
      <c r="E203">
        <v>65491</v>
      </c>
    </row>
    <row r="204" spans="1:5" x14ac:dyDescent="0.25">
      <c r="A204" t="s">
        <v>67</v>
      </c>
      <c r="B204" s="190">
        <v>43673</v>
      </c>
      <c r="C204">
        <v>49</v>
      </c>
      <c r="D204" t="s">
        <v>450</v>
      </c>
      <c r="E204">
        <v>13421</v>
      </c>
    </row>
    <row r="205" spans="1:5" x14ac:dyDescent="0.25">
      <c r="A205" t="s">
        <v>67</v>
      </c>
      <c r="B205" s="190">
        <v>43673</v>
      </c>
      <c r="C205">
        <v>49</v>
      </c>
      <c r="D205" t="s">
        <v>451</v>
      </c>
      <c r="E205">
        <v>9665</v>
      </c>
    </row>
    <row r="206" spans="1:5" x14ac:dyDescent="0.25">
      <c r="A206" t="s">
        <v>67</v>
      </c>
      <c r="B206" s="190">
        <v>43673</v>
      </c>
      <c r="C206">
        <v>49</v>
      </c>
      <c r="D206" t="s">
        <v>452</v>
      </c>
      <c r="E206">
        <v>1257</v>
      </c>
    </row>
    <row r="207" spans="1:5" x14ac:dyDescent="0.25">
      <c r="A207" t="s">
        <v>67</v>
      </c>
      <c r="B207" s="190">
        <v>43673</v>
      </c>
      <c r="C207">
        <v>49</v>
      </c>
      <c r="D207" t="s">
        <v>453</v>
      </c>
      <c r="E207">
        <v>140</v>
      </c>
    </row>
    <row r="208" spans="1:5" x14ac:dyDescent="0.25">
      <c r="A208" t="s">
        <v>67</v>
      </c>
      <c r="B208" s="190">
        <v>43673</v>
      </c>
      <c r="C208">
        <v>49</v>
      </c>
      <c r="D208" t="s">
        <v>454</v>
      </c>
      <c r="E208">
        <v>1</v>
      </c>
    </row>
    <row r="209" spans="1:5" x14ac:dyDescent="0.25">
      <c r="A209" t="s">
        <v>67</v>
      </c>
      <c r="B209" s="190">
        <v>43673</v>
      </c>
      <c r="C209">
        <v>49</v>
      </c>
      <c r="D209" t="s">
        <v>455</v>
      </c>
      <c r="E209">
        <v>40653</v>
      </c>
    </row>
    <row r="210" spans="1:5" x14ac:dyDescent="0.25">
      <c r="A210" t="s">
        <v>67</v>
      </c>
      <c r="B210" s="190">
        <v>43673</v>
      </c>
      <c r="C210">
        <v>49</v>
      </c>
      <c r="D210" t="s">
        <v>456</v>
      </c>
      <c r="E210">
        <v>6591</v>
      </c>
    </row>
    <row r="211" spans="1:5" x14ac:dyDescent="0.25">
      <c r="A211" t="s">
        <v>67</v>
      </c>
      <c r="B211" s="190">
        <v>43673</v>
      </c>
      <c r="C211">
        <v>49</v>
      </c>
      <c r="D211" t="s">
        <v>457</v>
      </c>
      <c r="E211">
        <v>2650</v>
      </c>
    </row>
    <row r="212" spans="1:5" x14ac:dyDescent="0.25">
      <c r="A212" t="s">
        <v>67</v>
      </c>
      <c r="B212" s="190">
        <v>43673</v>
      </c>
      <c r="C212">
        <v>49</v>
      </c>
      <c r="D212" t="s">
        <v>458</v>
      </c>
      <c r="E212">
        <v>613</v>
      </c>
    </row>
    <row r="213" spans="1:5" x14ac:dyDescent="0.25">
      <c r="A213" t="s">
        <v>67</v>
      </c>
      <c r="B213" s="190">
        <v>43673</v>
      </c>
      <c r="C213">
        <v>49</v>
      </c>
      <c r="D213" t="s">
        <v>459</v>
      </c>
      <c r="E213">
        <v>87</v>
      </c>
    </row>
    <row r="214" spans="1:5" x14ac:dyDescent="0.25">
      <c r="A214" t="s">
        <v>67</v>
      </c>
      <c r="B214" s="190">
        <v>43673</v>
      </c>
      <c r="C214">
        <v>49</v>
      </c>
      <c r="D214" t="s">
        <v>460</v>
      </c>
      <c r="E214">
        <v>1</v>
      </c>
    </row>
    <row r="215" spans="1:5" x14ac:dyDescent="0.25">
      <c r="A215" t="s">
        <v>67</v>
      </c>
      <c r="B215" s="190">
        <v>43708</v>
      </c>
      <c r="C215">
        <v>49</v>
      </c>
      <c r="D215" t="s">
        <v>449</v>
      </c>
      <c r="E215">
        <v>67412</v>
      </c>
    </row>
    <row r="216" spans="1:5" x14ac:dyDescent="0.25">
      <c r="A216" t="s">
        <v>67</v>
      </c>
      <c r="B216" s="190">
        <v>43708</v>
      </c>
      <c r="C216">
        <v>49</v>
      </c>
      <c r="D216" t="s">
        <v>450</v>
      </c>
      <c r="E216">
        <v>13647</v>
      </c>
    </row>
    <row r="217" spans="1:5" x14ac:dyDescent="0.25">
      <c r="A217" t="s">
        <v>67</v>
      </c>
      <c r="B217" s="190">
        <v>43708</v>
      </c>
      <c r="C217">
        <v>49</v>
      </c>
      <c r="D217" t="s">
        <v>451</v>
      </c>
      <c r="E217">
        <v>7968</v>
      </c>
    </row>
    <row r="218" spans="1:5" x14ac:dyDescent="0.25">
      <c r="A218" t="s">
        <v>67</v>
      </c>
      <c r="B218" s="190">
        <v>43708</v>
      </c>
      <c r="C218">
        <v>49</v>
      </c>
      <c r="D218" t="s">
        <v>452</v>
      </c>
      <c r="E218">
        <v>1047</v>
      </c>
    </row>
    <row r="219" spans="1:5" x14ac:dyDescent="0.25">
      <c r="A219" t="s">
        <v>67</v>
      </c>
      <c r="B219" s="190">
        <v>43708</v>
      </c>
      <c r="C219">
        <v>49</v>
      </c>
      <c r="D219" t="s">
        <v>453</v>
      </c>
      <c r="E219">
        <v>104</v>
      </c>
    </row>
    <row r="220" spans="1:5" x14ac:dyDescent="0.25">
      <c r="A220" t="s">
        <v>67</v>
      </c>
      <c r="B220" s="190">
        <v>43708</v>
      </c>
      <c r="C220">
        <v>49</v>
      </c>
      <c r="D220" t="s">
        <v>454</v>
      </c>
      <c r="E220">
        <v>1</v>
      </c>
    </row>
    <row r="221" spans="1:5" x14ac:dyDescent="0.25">
      <c r="A221" t="s">
        <v>67</v>
      </c>
      <c r="B221" s="190">
        <v>43708</v>
      </c>
      <c r="C221">
        <v>49</v>
      </c>
      <c r="D221" t="s">
        <v>455</v>
      </c>
      <c r="E221">
        <v>39147</v>
      </c>
    </row>
    <row r="222" spans="1:5" x14ac:dyDescent="0.25">
      <c r="A222" t="s">
        <v>67</v>
      </c>
      <c r="B222" s="190">
        <v>43708</v>
      </c>
      <c r="C222">
        <v>49</v>
      </c>
      <c r="D222" t="s">
        <v>456</v>
      </c>
      <c r="E222">
        <v>6512</v>
      </c>
    </row>
    <row r="223" spans="1:5" x14ac:dyDescent="0.25">
      <c r="A223" t="s">
        <v>67</v>
      </c>
      <c r="B223" s="190">
        <v>43708</v>
      </c>
      <c r="C223">
        <v>49</v>
      </c>
      <c r="D223" t="s">
        <v>457</v>
      </c>
      <c r="E223">
        <v>2521</v>
      </c>
    </row>
    <row r="224" spans="1:5" x14ac:dyDescent="0.25">
      <c r="A224" t="s">
        <v>67</v>
      </c>
      <c r="B224" s="190">
        <v>43708</v>
      </c>
      <c r="C224">
        <v>49</v>
      </c>
      <c r="D224" t="s">
        <v>458</v>
      </c>
      <c r="E224">
        <v>566</v>
      </c>
    </row>
    <row r="225" spans="1:5" x14ac:dyDescent="0.25">
      <c r="A225" t="s">
        <v>67</v>
      </c>
      <c r="B225" s="190">
        <v>43708</v>
      </c>
      <c r="C225">
        <v>49</v>
      </c>
      <c r="D225" t="s">
        <v>459</v>
      </c>
      <c r="E225">
        <v>73</v>
      </c>
    </row>
    <row r="226" spans="1:5" x14ac:dyDescent="0.25">
      <c r="A226" t="s">
        <v>67</v>
      </c>
      <c r="B226" s="190">
        <v>43708</v>
      </c>
      <c r="C226">
        <v>49</v>
      </c>
      <c r="D226" t="s">
        <v>460</v>
      </c>
      <c r="E226">
        <v>2</v>
      </c>
    </row>
    <row r="227" spans="1:5" x14ac:dyDescent="0.25">
      <c r="A227" t="s">
        <v>67</v>
      </c>
      <c r="B227" s="190">
        <v>43736</v>
      </c>
      <c r="C227">
        <v>49</v>
      </c>
      <c r="D227" t="s">
        <v>449</v>
      </c>
      <c r="E227">
        <v>71579</v>
      </c>
    </row>
    <row r="228" spans="1:5" x14ac:dyDescent="0.25">
      <c r="A228" t="s">
        <v>67</v>
      </c>
      <c r="B228" s="190">
        <v>43736</v>
      </c>
      <c r="C228">
        <v>49</v>
      </c>
      <c r="D228" t="s">
        <v>450</v>
      </c>
      <c r="E228">
        <v>14469</v>
      </c>
    </row>
    <row r="229" spans="1:5" x14ac:dyDescent="0.25">
      <c r="A229" t="s">
        <v>67</v>
      </c>
      <c r="B229" s="190">
        <v>43736</v>
      </c>
      <c r="C229">
        <v>49</v>
      </c>
      <c r="D229" t="s">
        <v>451</v>
      </c>
      <c r="E229">
        <v>9866</v>
      </c>
    </row>
    <row r="230" spans="1:5" x14ac:dyDescent="0.25">
      <c r="A230" t="s">
        <v>67</v>
      </c>
      <c r="B230" s="190">
        <v>43736</v>
      </c>
      <c r="C230">
        <v>49</v>
      </c>
      <c r="D230" t="s">
        <v>452</v>
      </c>
      <c r="E230">
        <v>1239</v>
      </c>
    </row>
    <row r="231" spans="1:5" x14ac:dyDescent="0.25">
      <c r="A231" t="s">
        <v>67</v>
      </c>
      <c r="B231" s="190">
        <v>43736</v>
      </c>
      <c r="C231">
        <v>49</v>
      </c>
      <c r="D231" t="s">
        <v>453</v>
      </c>
      <c r="E231">
        <v>122</v>
      </c>
    </row>
    <row r="232" spans="1:5" x14ac:dyDescent="0.25">
      <c r="A232" t="s">
        <v>67</v>
      </c>
      <c r="B232" s="190">
        <v>43736</v>
      </c>
      <c r="C232">
        <v>49</v>
      </c>
      <c r="D232" t="s">
        <v>454</v>
      </c>
      <c r="E232">
        <v>1</v>
      </c>
    </row>
    <row r="233" spans="1:5" x14ac:dyDescent="0.25">
      <c r="A233" t="s">
        <v>67</v>
      </c>
      <c r="B233" s="190">
        <v>43736</v>
      </c>
      <c r="C233">
        <v>49</v>
      </c>
      <c r="D233" t="s">
        <v>455</v>
      </c>
      <c r="E233">
        <v>38855</v>
      </c>
    </row>
    <row r="234" spans="1:5" x14ac:dyDescent="0.25">
      <c r="A234" t="s">
        <v>67</v>
      </c>
      <c r="B234" s="190">
        <v>43736</v>
      </c>
      <c r="C234">
        <v>49</v>
      </c>
      <c r="D234" t="s">
        <v>456</v>
      </c>
      <c r="E234">
        <v>6705</v>
      </c>
    </row>
    <row r="235" spans="1:5" x14ac:dyDescent="0.25">
      <c r="A235" t="s">
        <v>67</v>
      </c>
      <c r="B235" s="190">
        <v>43736</v>
      </c>
      <c r="C235">
        <v>49</v>
      </c>
      <c r="D235" t="s">
        <v>457</v>
      </c>
      <c r="E235">
        <v>2616</v>
      </c>
    </row>
    <row r="236" spans="1:5" x14ac:dyDescent="0.25">
      <c r="A236" t="s">
        <v>67</v>
      </c>
      <c r="B236" s="190">
        <v>43736</v>
      </c>
      <c r="C236">
        <v>49</v>
      </c>
      <c r="D236" t="s">
        <v>458</v>
      </c>
      <c r="E236">
        <v>598</v>
      </c>
    </row>
    <row r="237" spans="1:5" x14ac:dyDescent="0.25">
      <c r="A237" t="s">
        <v>67</v>
      </c>
      <c r="B237" s="190">
        <v>43736</v>
      </c>
      <c r="C237">
        <v>49</v>
      </c>
      <c r="D237" t="s">
        <v>459</v>
      </c>
      <c r="E237">
        <v>92</v>
      </c>
    </row>
    <row r="238" spans="1:5" x14ac:dyDescent="0.25">
      <c r="A238" t="s">
        <v>67</v>
      </c>
      <c r="B238" s="190">
        <v>43764</v>
      </c>
      <c r="C238">
        <v>49</v>
      </c>
      <c r="D238" t="s">
        <v>449</v>
      </c>
      <c r="E238">
        <v>72123</v>
      </c>
    </row>
    <row r="239" spans="1:5" x14ac:dyDescent="0.25">
      <c r="A239" t="s">
        <v>67</v>
      </c>
      <c r="B239" s="190">
        <v>43764</v>
      </c>
      <c r="C239">
        <v>49</v>
      </c>
      <c r="D239" t="s">
        <v>450</v>
      </c>
      <c r="E239">
        <v>14687</v>
      </c>
    </row>
    <row r="240" spans="1:5" x14ac:dyDescent="0.25">
      <c r="A240" t="s">
        <v>67</v>
      </c>
      <c r="B240" s="190">
        <v>43764</v>
      </c>
      <c r="C240">
        <v>49</v>
      </c>
      <c r="D240" t="s">
        <v>451</v>
      </c>
      <c r="E240">
        <v>7965</v>
      </c>
    </row>
    <row r="241" spans="1:5" x14ac:dyDescent="0.25">
      <c r="A241" t="s">
        <v>67</v>
      </c>
      <c r="B241" s="190">
        <v>43764</v>
      </c>
      <c r="C241">
        <v>49</v>
      </c>
      <c r="D241" t="s">
        <v>452</v>
      </c>
      <c r="E241">
        <v>1038</v>
      </c>
    </row>
    <row r="242" spans="1:5" x14ac:dyDescent="0.25">
      <c r="A242" t="s">
        <v>67</v>
      </c>
      <c r="B242" s="190">
        <v>43764</v>
      </c>
      <c r="C242">
        <v>49</v>
      </c>
      <c r="D242" t="s">
        <v>453</v>
      </c>
      <c r="E242">
        <v>107</v>
      </c>
    </row>
    <row r="243" spans="1:5" x14ac:dyDescent="0.25">
      <c r="A243" t="s">
        <v>67</v>
      </c>
      <c r="B243" s="190">
        <v>43764</v>
      </c>
      <c r="C243">
        <v>49</v>
      </c>
      <c r="D243" t="s">
        <v>454</v>
      </c>
      <c r="E243">
        <v>1</v>
      </c>
    </row>
    <row r="244" spans="1:5" x14ac:dyDescent="0.25">
      <c r="A244" t="s">
        <v>67</v>
      </c>
      <c r="B244" s="190">
        <v>43764</v>
      </c>
      <c r="C244">
        <v>49</v>
      </c>
      <c r="D244" t="s">
        <v>455</v>
      </c>
      <c r="E244">
        <v>38524</v>
      </c>
    </row>
    <row r="245" spans="1:5" x14ac:dyDescent="0.25">
      <c r="A245" t="s">
        <v>67</v>
      </c>
      <c r="B245" s="190">
        <v>43764</v>
      </c>
      <c r="C245">
        <v>49</v>
      </c>
      <c r="D245" t="s">
        <v>456</v>
      </c>
      <c r="E245">
        <v>6886</v>
      </c>
    </row>
    <row r="246" spans="1:5" x14ac:dyDescent="0.25">
      <c r="A246" t="s">
        <v>67</v>
      </c>
      <c r="B246" s="190">
        <v>43764</v>
      </c>
      <c r="C246">
        <v>49</v>
      </c>
      <c r="D246" t="s">
        <v>457</v>
      </c>
      <c r="E246">
        <v>2439</v>
      </c>
    </row>
    <row r="247" spans="1:5" x14ac:dyDescent="0.25">
      <c r="A247" t="s">
        <v>67</v>
      </c>
      <c r="B247" s="190">
        <v>43764</v>
      </c>
      <c r="C247">
        <v>49</v>
      </c>
      <c r="D247" t="s">
        <v>458</v>
      </c>
      <c r="E247">
        <v>589</v>
      </c>
    </row>
    <row r="248" spans="1:5" x14ac:dyDescent="0.25">
      <c r="A248" t="s">
        <v>67</v>
      </c>
      <c r="B248" s="190">
        <v>43764</v>
      </c>
      <c r="C248">
        <v>49</v>
      </c>
      <c r="D248" t="s">
        <v>459</v>
      </c>
      <c r="E248">
        <v>73</v>
      </c>
    </row>
    <row r="249" spans="1:5" x14ac:dyDescent="0.25">
      <c r="A249" t="s">
        <v>67</v>
      </c>
      <c r="B249" s="190">
        <v>43799</v>
      </c>
      <c r="C249">
        <v>49</v>
      </c>
      <c r="D249" t="s">
        <v>449</v>
      </c>
      <c r="E249">
        <v>79745</v>
      </c>
    </row>
    <row r="250" spans="1:5" x14ac:dyDescent="0.25">
      <c r="A250" t="s">
        <v>67</v>
      </c>
      <c r="B250" s="190">
        <v>43799</v>
      </c>
      <c r="C250">
        <v>49</v>
      </c>
      <c r="D250" t="s">
        <v>450</v>
      </c>
      <c r="E250">
        <v>15405</v>
      </c>
    </row>
    <row r="251" spans="1:5" x14ac:dyDescent="0.25">
      <c r="A251" t="s">
        <v>67</v>
      </c>
      <c r="B251" s="190">
        <v>43799</v>
      </c>
      <c r="C251">
        <v>49</v>
      </c>
      <c r="D251" t="s">
        <v>451</v>
      </c>
      <c r="E251">
        <v>9951</v>
      </c>
    </row>
    <row r="252" spans="1:5" x14ac:dyDescent="0.25">
      <c r="A252" t="s">
        <v>67</v>
      </c>
      <c r="B252" s="190">
        <v>43799</v>
      </c>
      <c r="C252">
        <v>49</v>
      </c>
      <c r="D252" t="s">
        <v>452</v>
      </c>
      <c r="E252">
        <v>1301</v>
      </c>
    </row>
    <row r="253" spans="1:5" x14ac:dyDescent="0.25">
      <c r="A253" t="s">
        <v>67</v>
      </c>
      <c r="B253" s="190">
        <v>43799</v>
      </c>
      <c r="C253">
        <v>49</v>
      </c>
      <c r="D253" t="s">
        <v>453</v>
      </c>
      <c r="E253">
        <v>102</v>
      </c>
    </row>
    <row r="254" spans="1:5" x14ac:dyDescent="0.25">
      <c r="A254" t="s">
        <v>67</v>
      </c>
      <c r="B254" s="190">
        <v>43799</v>
      </c>
      <c r="C254">
        <v>49</v>
      </c>
      <c r="D254" t="s">
        <v>454</v>
      </c>
      <c r="E254">
        <v>1</v>
      </c>
    </row>
    <row r="255" spans="1:5" x14ac:dyDescent="0.25">
      <c r="A255" t="s">
        <v>67</v>
      </c>
      <c r="B255" s="190">
        <v>43799</v>
      </c>
      <c r="C255">
        <v>49</v>
      </c>
      <c r="D255" t="s">
        <v>455</v>
      </c>
      <c r="E255">
        <v>43264</v>
      </c>
    </row>
    <row r="256" spans="1:5" x14ac:dyDescent="0.25">
      <c r="A256" t="s">
        <v>67</v>
      </c>
      <c r="B256" s="190">
        <v>43799</v>
      </c>
      <c r="C256">
        <v>49</v>
      </c>
      <c r="D256" t="s">
        <v>456</v>
      </c>
      <c r="E256">
        <v>7428</v>
      </c>
    </row>
    <row r="257" spans="1:5" x14ac:dyDescent="0.25">
      <c r="A257" t="s">
        <v>67</v>
      </c>
      <c r="B257" s="190">
        <v>43799</v>
      </c>
      <c r="C257">
        <v>49</v>
      </c>
      <c r="D257" t="s">
        <v>457</v>
      </c>
      <c r="E257">
        <v>3243</v>
      </c>
    </row>
    <row r="258" spans="1:5" x14ac:dyDescent="0.25">
      <c r="A258" t="s">
        <v>67</v>
      </c>
      <c r="B258" s="190">
        <v>43799</v>
      </c>
      <c r="C258">
        <v>49</v>
      </c>
      <c r="D258" t="s">
        <v>458</v>
      </c>
      <c r="E258">
        <v>779</v>
      </c>
    </row>
    <row r="259" spans="1:5" x14ac:dyDescent="0.25">
      <c r="A259" t="s">
        <v>67</v>
      </c>
      <c r="B259" s="190">
        <v>43799</v>
      </c>
      <c r="C259">
        <v>49</v>
      </c>
      <c r="D259" t="s">
        <v>459</v>
      </c>
      <c r="E259">
        <v>116</v>
      </c>
    </row>
    <row r="260" spans="1:5" x14ac:dyDescent="0.25">
      <c r="A260" t="s">
        <v>67</v>
      </c>
      <c r="B260" s="190">
        <v>43799</v>
      </c>
      <c r="C260">
        <v>49</v>
      </c>
      <c r="D260" t="s">
        <v>460</v>
      </c>
      <c r="E260">
        <v>1</v>
      </c>
    </row>
    <row r="261" spans="1:5" x14ac:dyDescent="0.25">
      <c r="A261" t="s">
        <v>67</v>
      </c>
      <c r="B261" s="190">
        <v>43820</v>
      </c>
      <c r="C261">
        <v>49</v>
      </c>
      <c r="D261" t="s">
        <v>449</v>
      </c>
      <c r="E261">
        <v>75462</v>
      </c>
    </row>
    <row r="262" spans="1:5" x14ac:dyDescent="0.25">
      <c r="A262" t="s">
        <v>67</v>
      </c>
      <c r="B262" s="190">
        <v>43820</v>
      </c>
      <c r="C262">
        <v>49</v>
      </c>
      <c r="D262" t="s">
        <v>450</v>
      </c>
      <c r="E262">
        <v>15530</v>
      </c>
    </row>
    <row r="263" spans="1:5" x14ac:dyDescent="0.25">
      <c r="A263" t="s">
        <v>67</v>
      </c>
      <c r="B263" s="190">
        <v>43820</v>
      </c>
      <c r="C263">
        <v>49</v>
      </c>
      <c r="D263" t="s">
        <v>451</v>
      </c>
      <c r="E263">
        <v>9516</v>
      </c>
    </row>
    <row r="264" spans="1:5" x14ac:dyDescent="0.25">
      <c r="A264" t="s">
        <v>67</v>
      </c>
      <c r="B264" s="190">
        <v>43820</v>
      </c>
      <c r="C264">
        <v>49</v>
      </c>
      <c r="D264" t="s">
        <v>452</v>
      </c>
      <c r="E264">
        <v>1342</v>
      </c>
    </row>
    <row r="265" spans="1:5" x14ac:dyDescent="0.25">
      <c r="A265" t="s">
        <v>67</v>
      </c>
      <c r="B265" s="190">
        <v>43820</v>
      </c>
      <c r="C265">
        <v>49</v>
      </c>
      <c r="D265" t="s">
        <v>453</v>
      </c>
      <c r="E265">
        <v>144</v>
      </c>
    </row>
    <row r="266" spans="1:5" x14ac:dyDescent="0.25">
      <c r="A266" t="s">
        <v>67</v>
      </c>
      <c r="B266" s="190">
        <v>43820</v>
      </c>
      <c r="C266">
        <v>49</v>
      </c>
      <c r="D266" t="s">
        <v>454</v>
      </c>
      <c r="E266">
        <v>2</v>
      </c>
    </row>
    <row r="267" spans="1:5" x14ac:dyDescent="0.25">
      <c r="A267" t="s">
        <v>67</v>
      </c>
      <c r="B267" s="190">
        <v>43820</v>
      </c>
      <c r="C267">
        <v>49</v>
      </c>
      <c r="D267" t="s">
        <v>455</v>
      </c>
      <c r="E267">
        <v>41424</v>
      </c>
    </row>
    <row r="268" spans="1:5" x14ac:dyDescent="0.25">
      <c r="A268" t="s">
        <v>67</v>
      </c>
      <c r="B268" s="190">
        <v>43820</v>
      </c>
      <c r="C268">
        <v>49</v>
      </c>
      <c r="D268" t="s">
        <v>456</v>
      </c>
      <c r="E268">
        <v>7835</v>
      </c>
    </row>
    <row r="269" spans="1:5" x14ac:dyDescent="0.25">
      <c r="A269" t="s">
        <v>67</v>
      </c>
      <c r="B269" s="190">
        <v>43820</v>
      </c>
      <c r="C269">
        <v>49</v>
      </c>
      <c r="D269" t="s">
        <v>457</v>
      </c>
      <c r="E269">
        <v>3204</v>
      </c>
    </row>
    <row r="270" spans="1:5" x14ac:dyDescent="0.25">
      <c r="A270" t="s">
        <v>67</v>
      </c>
      <c r="B270" s="190">
        <v>43820</v>
      </c>
      <c r="C270">
        <v>49</v>
      </c>
      <c r="D270" t="s">
        <v>458</v>
      </c>
      <c r="E270">
        <v>782</v>
      </c>
    </row>
    <row r="271" spans="1:5" x14ac:dyDescent="0.25">
      <c r="A271" t="s">
        <v>67</v>
      </c>
      <c r="B271" s="190">
        <v>43820</v>
      </c>
      <c r="C271">
        <v>49</v>
      </c>
      <c r="D271" t="s">
        <v>459</v>
      </c>
      <c r="E271">
        <v>113</v>
      </c>
    </row>
    <row r="272" spans="1:5" x14ac:dyDescent="0.25">
      <c r="A272" t="s">
        <v>67</v>
      </c>
      <c r="B272" s="190">
        <v>43855</v>
      </c>
      <c r="C272">
        <v>49</v>
      </c>
      <c r="D272" t="s">
        <v>449</v>
      </c>
      <c r="E272">
        <v>73196</v>
      </c>
    </row>
    <row r="273" spans="1:5" x14ac:dyDescent="0.25">
      <c r="A273" t="s">
        <v>67</v>
      </c>
      <c r="B273" s="190">
        <v>43855</v>
      </c>
      <c r="C273">
        <v>49</v>
      </c>
      <c r="D273" t="s">
        <v>450</v>
      </c>
      <c r="E273">
        <v>15576</v>
      </c>
    </row>
    <row r="274" spans="1:5" x14ac:dyDescent="0.25">
      <c r="A274" t="s">
        <v>67</v>
      </c>
      <c r="B274" s="190">
        <v>43855</v>
      </c>
      <c r="C274">
        <v>49</v>
      </c>
      <c r="D274" t="s">
        <v>451</v>
      </c>
      <c r="E274">
        <v>9447</v>
      </c>
    </row>
    <row r="275" spans="1:5" x14ac:dyDescent="0.25">
      <c r="A275" t="s">
        <v>67</v>
      </c>
      <c r="B275" s="190">
        <v>43855</v>
      </c>
      <c r="C275">
        <v>49</v>
      </c>
      <c r="D275" t="s">
        <v>452</v>
      </c>
      <c r="E275">
        <v>1202</v>
      </c>
    </row>
    <row r="276" spans="1:5" x14ac:dyDescent="0.25">
      <c r="A276" t="s">
        <v>67</v>
      </c>
      <c r="B276" s="190">
        <v>43855</v>
      </c>
      <c r="C276">
        <v>49</v>
      </c>
      <c r="D276" t="s">
        <v>453</v>
      </c>
      <c r="E276">
        <v>120</v>
      </c>
    </row>
    <row r="277" spans="1:5" x14ac:dyDescent="0.25">
      <c r="A277" t="s">
        <v>67</v>
      </c>
      <c r="B277" s="190">
        <v>43855</v>
      </c>
      <c r="C277">
        <v>49</v>
      </c>
      <c r="D277" t="s">
        <v>454</v>
      </c>
      <c r="E277">
        <v>1</v>
      </c>
    </row>
    <row r="278" spans="1:5" x14ac:dyDescent="0.25">
      <c r="A278" t="s">
        <v>67</v>
      </c>
      <c r="B278" s="190">
        <v>43855</v>
      </c>
      <c r="C278">
        <v>49</v>
      </c>
      <c r="D278" t="s">
        <v>455</v>
      </c>
      <c r="E278">
        <v>43218</v>
      </c>
    </row>
    <row r="279" spans="1:5" x14ac:dyDescent="0.25">
      <c r="A279" t="s">
        <v>67</v>
      </c>
      <c r="B279" s="190">
        <v>43855</v>
      </c>
      <c r="C279">
        <v>49</v>
      </c>
      <c r="D279" t="s">
        <v>456</v>
      </c>
      <c r="E279">
        <v>8814</v>
      </c>
    </row>
    <row r="280" spans="1:5" x14ac:dyDescent="0.25">
      <c r="A280" t="s">
        <v>67</v>
      </c>
      <c r="B280" s="190">
        <v>43855</v>
      </c>
      <c r="C280">
        <v>49</v>
      </c>
      <c r="D280" t="s">
        <v>457</v>
      </c>
      <c r="E280">
        <v>2759</v>
      </c>
    </row>
    <row r="281" spans="1:5" x14ac:dyDescent="0.25">
      <c r="A281" t="s">
        <v>67</v>
      </c>
      <c r="B281" s="190">
        <v>43855</v>
      </c>
      <c r="C281">
        <v>49</v>
      </c>
      <c r="D281" t="s">
        <v>458</v>
      </c>
      <c r="E281">
        <v>653</v>
      </c>
    </row>
    <row r="282" spans="1:5" x14ac:dyDescent="0.25">
      <c r="A282" t="s">
        <v>67</v>
      </c>
      <c r="B282" s="190">
        <v>43855</v>
      </c>
      <c r="C282">
        <v>49</v>
      </c>
      <c r="D282" t="s">
        <v>459</v>
      </c>
      <c r="E282">
        <v>108</v>
      </c>
    </row>
    <row r="283" spans="1:5" x14ac:dyDescent="0.25">
      <c r="A283" t="s">
        <v>67</v>
      </c>
      <c r="B283" s="190">
        <v>43890</v>
      </c>
      <c r="C283">
        <v>49</v>
      </c>
      <c r="D283" t="s">
        <v>449</v>
      </c>
      <c r="E283">
        <v>78962</v>
      </c>
    </row>
    <row r="284" spans="1:5" x14ac:dyDescent="0.25">
      <c r="A284" t="s">
        <v>67</v>
      </c>
      <c r="B284" s="190">
        <v>43890</v>
      </c>
      <c r="C284">
        <v>49</v>
      </c>
      <c r="D284" t="s">
        <v>450</v>
      </c>
      <c r="E284">
        <v>15259</v>
      </c>
    </row>
    <row r="285" spans="1:5" x14ac:dyDescent="0.25">
      <c r="A285" t="s">
        <v>67</v>
      </c>
      <c r="B285" s="190">
        <v>43890</v>
      </c>
      <c r="C285">
        <v>49</v>
      </c>
      <c r="D285" t="s">
        <v>451</v>
      </c>
      <c r="E285">
        <v>9022</v>
      </c>
    </row>
    <row r="286" spans="1:5" x14ac:dyDescent="0.25">
      <c r="A286" t="s">
        <v>67</v>
      </c>
      <c r="B286" s="190">
        <v>43890</v>
      </c>
      <c r="C286">
        <v>49</v>
      </c>
      <c r="D286" t="s">
        <v>452</v>
      </c>
      <c r="E286">
        <v>1179</v>
      </c>
    </row>
    <row r="287" spans="1:5" x14ac:dyDescent="0.25">
      <c r="A287" t="s">
        <v>67</v>
      </c>
      <c r="B287" s="190">
        <v>43890</v>
      </c>
      <c r="C287">
        <v>49</v>
      </c>
      <c r="D287" t="s">
        <v>453</v>
      </c>
      <c r="E287">
        <v>98</v>
      </c>
    </row>
    <row r="288" spans="1:5" x14ac:dyDescent="0.25">
      <c r="A288" t="s">
        <v>67</v>
      </c>
      <c r="B288" s="190">
        <v>43890</v>
      </c>
      <c r="C288">
        <v>49</v>
      </c>
      <c r="D288" t="s">
        <v>455</v>
      </c>
      <c r="E288">
        <v>49120</v>
      </c>
    </row>
    <row r="289" spans="1:5" x14ac:dyDescent="0.25">
      <c r="A289" t="s">
        <v>67</v>
      </c>
      <c r="B289" s="190">
        <v>43890</v>
      </c>
      <c r="C289">
        <v>49</v>
      </c>
      <c r="D289" t="s">
        <v>456</v>
      </c>
      <c r="E289">
        <v>6975</v>
      </c>
    </row>
    <row r="290" spans="1:5" x14ac:dyDescent="0.25">
      <c r="A290" t="s">
        <v>67</v>
      </c>
      <c r="B290" s="190">
        <v>43890</v>
      </c>
      <c r="C290">
        <v>49</v>
      </c>
      <c r="D290" t="s">
        <v>457</v>
      </c>
      <c r="E290">
        <v>3318</v>
      </c>
    </row>
    <row r="291" spans="1:5" x14ac:dyDescent="0.25">
      <c r="A291" t="s">
        <v>67</v>
      </c>
      <c r="B291" s="190">
        <v>43890</v>
      </c>
      <c r="C291">
        <v>49</v>
      </c>
      <c r="D291" t="s">
        <v>458</v>
      </c>
      <c r="E291">
        <v>750</v>
      </c>
    </row>
    <row r="292" spans="1:5" x14ac:dyDescent="0.25">
      <c r="A292" t="s">
        <v>67</v>
      </c>
      <c r="B292" s="190">
        <v>43890</v>
      </c>
      <c r="C292">
        <v>49</v>
      </c>
      <c r="D292" t="s">
        <v>459</v>
      </c>
      <c r="E292">
        <v>98</v>
      </c>
    </row>
    <row r="293" spans="1:5" x14ac:dyDescent="0.25">
      <c r="A293" t="s">
        <v>67</v>
      </c>
      <c r="B293" s="190">
        <v>43918</v>
      </c>
      <c r="C293">
        <v>49</v>
      </c>
      <c r="D293" t="s">
        <v>449</v>
      </c>
      <c r="E293">
        <v>82598</v>
      </c>
    </row>
    <row r="294" spans="1:5" x14ac:dyDescent="0.25">
      <c r="A294" t="s">
        <v>67</v>
      </c>
      <c r="B294" s="190">
        <v>43918</v>
      </c>
      <c r="C294">
        <v>49</v>
      </c>
      <c r="D294" t="s">
        <v>450</v>
      </c>
      <c r="E294">
        <v>15198</v>
      </c>
    </row>
    <row r="295" spans="1:5" x14ac:dyDescent="0.25">
      <c r="A295" t="s">
        <v>67</v>
      </c>
      <c r="B295" s="190">
        <v>43918</v>
      </c>
      <c r="C295">
        <v>49</v>
      </c>
      <c r="D295" t="s">
        <v>451</v>
      </c>
      <c r="E295">
        <v>11923</v>
      </c>
    </row>
    <row r="296" spans="1:5" x14ac:dyDescent="0.25">
      <c r="A296" t="s">
        <v>67</v>
      </c>
      <c r="B296" s="190">
        <v>43918</v>
      </c>
      <c r="C296">
        <v>49</v>
      </c>
      <c r="D296" t="s">
        <v>452</v>
      </c>
      <c r="E296">
        <v>1573</v>
      </c>
    </row>
    <row r="297" spans="1:5" x14ac:dyDescent="0.25">
      <c r="A297" t="s">
        <v>67</v>
      </c>
      <c r="B297" s="190">
        <v>43918</v>
      </c>
      <c r="C297">
        <v>49</v>
      </c>
      <c r="D297" t="s">
        <v>453</v>
      </c>
      <c r="E297">
        <v>135</v>
      </c>
    </row>
    <row r="298" spans="1:5" x14ac:dyDescent="0.25">
      <c r="A298" t="s">
        <v>67</v>
      </c>
      <c r="B298" s="190">
        <v>43918</v>
      </c>
      <c r="C298">
        <v>49</v>
      </c>
      <c r="D298" t="s">
        <v>454</v>
      </c>
      <c r="E298">
        <v>1</v>
      </c>
    </row>
    <row r="299" spans="1:5" x14ac:dyDescent="0.25">
      <c r="A299" t="s">
        <v>67</v>
      </c>
      <c r="B299" s="190">
        <v>43918</v>
      </c>
      <c r="C299">
        <v>49</v>
      </c>
      <c r="D299" t="s">
        <v>455</v>
      </c>
      <c r="E299">
        <v>52486</v>
      </c>
    </row>
    <row r="300" spans="1:5" x14ac:dyDescent="0.25">
      <c r="A300" t="s">
        <v>67</v>
      </c>
      <c r="B300" s="190">
        <v>43918</v>
      </c>
      <c r="C300">
        <v>49</v>
      </c>
      <c r="D300" t="s">
        <v>456</v>
      </c>
      <c r="E300">
        <v>6890</v>
      </c>
    </row>
    <row r="301" spans="1:5" x14ac:dyDescent="0.25">
      <c r="A301" t="s">
        <v>67</v>
      </c>
      <c r="B301" s="190">
        <v>43918</v>
      </c>
      <c r="C301">
        <v>49</v>
      </c>
      <c r="D301" t="s">
        <v>457</v>
      </c>
      <c r="E301">
        <v>3990</v>
      </c>
    </row>
    <row r="302" spans="1:5" x14ac:dyDescent="0.25">
      <c r="A302" t="s">
        <v>67</v>
      </c>
      <c r="B302" s="190">
        <v>43918</v>
      </c>
      <c r="C302">
        <v>49</v>
      </c>
      <c r="D302" t="s">
        <v>458</v>
      </c>
      <c r="E302">
        <v>895</v>
      </c>
    </row>
    <row r="303" spans="1:5" x14ac:dyDescent="0.25">
      <c r="A303" t="s">
        <v>67</v>
      </c>
      <c r="B303" s="190">
        <v>43918</v>
      </c>
      <c r="C303">
        <v>49</v>
      </c>
      <c r="D303" t="s">
        <v>459</v>
      </c>
      <c r="E303">
        <v>131</v>
      </c>
    </row>
    <row r="304" spans="1:5" x14ac:dyDescent="0.25">
      <c r="A304" t="s">
        <v>64</v>
      </c>
      <c r="B304" s="190">
        <v>43554</v>
      </c>
      <c r="C304">
        <v>49</v>
      </c>
      <c r="D304" t="s">
        <v>449</v>
      </c>
      <c r="E304">
        <v>30533</v>
      </c>
    </row>
    <row r="305" spans="1:5" x14ac:dyDescent="0.25">
      <c r="A305" t="s">
        <v>64</v>
      </c>
      <c r="B305" s="190">
        <v>43554</v>
      </c>
      <c r="C305">
        <v>49</v>
      </c>
      <c r="D305" t="s">
        <v>450</v>
      </c>
      <c r="E305">
        <v>3095</v>
      </c>
    </row>
    <row r="306" spans="1:5" x14ac:dyDescent="0.25">
      <c r="A306" t="s">
        <v>64</v>
      </c>
      <c r="B306" s="190">
        <v>43554</v>
      </c>
      <c r="C306">
        <v>49</v>
      </c>
      <c r="D306" t="s">
        <v>451</v>
      </c>
      <c r="E306">
        <v>4316</v>
      </c>
    </row>
    <row r="307" spans="1:5" x14ac:dyDescent="0.25">
      <c r="A307" t="s">
        <v>64</v>
      </c>
      <c r="B307" s="190">
        <v>43554</v>
      </c>
      <c r="C307">
        <v>49</v>
      </c>
      <c r="D307" t="s">
        <v>452</v>
      </c>
      <c r="E307">
        <v>629</v>
      </c>
    </row>
    <row r="308" spans="1:5" x14ac:dyDescent="0.25">
      <c r="A308" t="s">
        <v>64</v>
      </c>
      <c r="B308" s="190">
        <v>43554</v>
      </c>
      <c r="C308">
        <v>49</v>
      </c>
      <c r="D308" t="s">
        <v>453</v>
      </c>
      <c r="E308">
        <v>57</v>
      </c>
    </row>
    <row r="309" spans="1:5" x14ac:dyDescent="0.25">
      <c r="A309" t="s">
        <v>64</v>
      </c>
      <c r="B309" s="190">
        <v>43554</v>
      </c>
      <c r="C309">
        <v>49</v>
      </c>
      <c r="D309" t="s">
        <v>455</v>
      </c>
      <c r="E309">
        <v>20231</v>
      </c>
    </row>
    <row r="310" spans="1:5" x14ac:dyDescent="0.25">
      <c r="A310" t="s">
        <v>64</v>
      </c>
      <c r="B310" s="190">
        <v>43554</v>
      </c>
      <c r="C310">
        <v>49</v>
      </c>
      <c r="D310" t="s">
        <v>456</v>
      </c>
      <c r="E310">
        <v>1938</v>
      </c>
    </row>
    <row r="311" spans="1:5" x14ac:dyDescent="0.25">
      <c r="A311" t="s">
        <v>64</v>
      </c>
      <c r="B311" s="190">
        <v>43554</v>
      </c>
      <c r="C311">
        <v>49</v>
      </c>
      <c r="D311" t="s">
        <v>457</v>
      </c>
      <c r="E311">
        <v>1625</v>
      </c>
    </row>
    <row r="312" spans="1:5" x14ac:dyDescent="0.25">
      <c r="A312" t="s">
        <v>64</v>
      </c>
      <c r="B312" s="190">
        <v>43554</v>
      </c>
      <c r="C312">
        <v>49</v>
      </c>
      <c r="D312" t="s">
        <v>458</v>
      </c>
      <c r="E312">
        <v>358</v>
      </c>
    </row>
    <row r="313" spans="1:5" x14ac:dyDescent="0.25">
      <c r="A313" t="s">
        <v>64</v>
      </c>
      <c r="B313" s="190">
        <v>43554</v>
      </c>
      <c r="C313">
        <v>49</v>
      </c>
      <c r="D313" t="s">
        <v>459</v>
      </c>
      <c r="E313">
        <v>53</v>
      </c>
    </row>
    <row r="314" spans="1:5" x14ac:dyDescent="0.25">
      <c r="A314" t="s">
        <v>64</v>
      </c>
      <c r="B314" s="190">
        <v>43582</v>
      </c>
      <c r="C314">
        <v>49</v>
      </c>
      <c r="D314" t="s">
        <v>449</v>
      </c>
      <c r="E314">
        <v>33483</v>
      </c>
    </row>
    <row r="315" spans="1:5" x14ac:dyDescent="0.25">
      <c r="A315" t="s">
        <v>64</v>
      </c>
      <c r="B315" s="190">
        <v>43582</v>
      </c>
      <c r="C315">
        <v>49</v>
      </c>
      <c r="D315" t="s">
        <v>450</v>
      </c>
      <c r="E315">
        <v>3303</v>
      </c>
    </row>
    <row r="316" spans="1:5" x14ac:dyDescent="0.25">
      <c r="A316" t="s">
        <v>64</v>
      </c>
      <c r="B316" s="190">
        <v>43582</v>
      </c>
      <c r="C316">
        <v>49</v>
      </c>
      <c r="D316" t="s">
        <v>451</v>
      </c>
      <c r="E316">
        <v>5722</v>
      </c>
    </row>
    <row r="317" spans="1:5" x14ac:dyDescent="0.25">
      <c r="A317" t="s">
        <v>64</v>
      </c>
      <c r="B317" s="190">
        <v>43582</v>
      </c>
      <c r="C317">
        <v>49</v>
      </c>
      <c r="D317" t="s">
        <v>452</v>
      </c>
      <c r="E317">
        <v>909</v>
      </c>
    </row>
    <row r="318" spans="1:5" x14ac:dyDescent="0.25">
      <c r="A318" t="s">
        <v>64</v>
      </c>
      <c r="B318" s="190">
        <v>43582</v>
      </c>
      <c r="C318">
        <v>49</v>
      </c>
      <c r="D318" t="s">
        <v>453</v>
      </c>
      <c r="E318">
        <v>88</v>
      </c>
    </row>
    <row r="319" spans="1:5" x14ac:dyDescent="0.25">
      <c r="A319" t="s">
        <v>64</v>
      </c>
      <c r="B319" s="190">
        <v>43582</v>
      </c>
      <c r="C319">
        <v>49</v>
      </c>
      <c r="D319" t="s">
        <v>455</v>
      </c>
      <c r="E319">
        <v>21202</v>
      </c>
    </row>
    <row r="320" spans="1:5" x14ac:dyDescent="0.25">
      <c r="A320" t="s">
        <v>64</v>
      </c>
      <c r="B320" s="190">
        <v>43582</v>
      </c>
      <c r="C320">
        <v>49</v>
      </c>
      <c r="D320" t="s">
        <v>456</v>
      </c>
      <c r="E320">
        <v>1857</v>
      </c>
    </row>
    <row r="321" spans="1:5" x14ac:dyDescent="0.25">
      <c r="A321" t="s">
        <v>64</v>
      </c>
      <c r="B321" s="190">
        <v>43582</v>
      </c>
      <c r="C321">
        <v>49</v>
      </c>
      <c r="D321" t="s">
        <v>457</v>
      </c>
      <c r="E321">
        <v>2468</v>
      </c>
    </row>
    <row r="322" spans="1:5" x14ac:dyDescent="0.25">
      <c r="A322" t="s">
        <v>64</v>
      </c>
      <c r="B322" s="190">
        <v>43582</v>
      </c>
      <c r="C322">
        <v>49</v>
      </c>
      <c r="D322" t="s">
        <v>458</v>
      </c>
      <c r="E322">
        <v>641</v>
      </c>
    </row>
    <row r="323" spans="1:5" x14ac:dyDescent="0.25">
      <c r="A323" t="s">
        <v>64</v>
      </c>
      <c r="B323" s="190">
        <v>43582</v>
      </c>
      <c r="C323">
        <v>49</v>
      </c>
      <c r="D323" t="s">
        <v>459</v>
      </c>
      <c r="E323">
        <v>101</v>
      </c>
    </row>
    <row r="324" spans="1:5" x14ac:dyDescent="0.25">
      <c r="A324" t="s">
        <v>64</v>
      </c>
      <c r="B324" s="190">
        <v>43582</v>
      </c>
      <c r="C324">
        <v>49</v>
      </c>
      <c r="D324" t="s">
        <v>460</v>
      </c>
      <c r="E324">
        <v>1</v>
      </c>
    </row>
    <row r="325" spans="1:5" x14ac:dyDescent="0.25">
      <c r="A325" t="s">
        <v>64</v>
      </c>
      <c r="B325" s="190">
        <v>43610</v>
      </c>
      <c r="C325">
        <v>49</v>
      </c>
      <c r="D325" t="s">
        <v>449</v>
      </c>
      <c r="E325">
        <v>29585</v>
      </c>
    </row>
    <row r="326" spans="1:5" x14ac:dyDescent="0.25">
      <c r="A326" t="s">
        <v>64</v>
      </c>
      <c r="B326" s="190">
        <v>43610</v>
      </c>
      <c r="C326">
        <v>49</v>
      </c>
      <c r="D326" t="s">
        <v>450</v>
      </c>
      <c r="E326">
        <v>3064</v>
      </c>
    </row>
    <row r="327" spans="1:5" x14ac:dyDescent="0.25">
      <c r="A327" t="s">
        <v>64</v>
      </c>
      <c r="B327" s="190">
        <v>43610</v>
      </c>
      <c r="C327">
        <v>49</v>
      </c>
      <c r="D327" t="s">
        <v>451</v>
      </c>
      <c r="E327">
        <v>5876</v>
      </c>
    </row>
    <row r="328" spans="1:5" x14ac:dyDescent="0.25">
      <c r="A328" t="s">
        <v>64</v>
      </c>
      <c r="B328" s="190">
        <v>43610</v>
      </c>
      <c r="C328">
        <v>49</v>
      </c>
      <c r="D328" t="s">
        <v>452</v>
      </c>
      <c r="E328">
        <v>881</v>
      </c>
    </row>
    <row r="329" spans="1:5" x14ac:dyDescent="0.25">
      <c r="A329" t="s">
        <v>64</v>
      </c>
      <c r="B329" s="190">
        <v>43610</v>
      </c>
      <c r="C329">
        <v>49</v>
      </c>
      <c r="D329" t="s">
        <v>453</v>
      </c>
      <c r="E329">
        <v>99</v>
      </c>
    </row>
    <row r="330" spans="1:5" x14ac:dyDescent="0.25">
      <c r="A330" t="s">
        <v>64</v>
      </c>
      <c r="B330" s="190">
        <v>43610</v>
      </c>
      <c r="C330">
        <v>49</v>
      </c>
      <c r="D330" t="s">
        <v>454</v>
      </c>
      <c r="E330">
        <v>2</v>
      </c>
    </row>
    <row r="331" spans="1:5" x14ac:dyDescent="0.25">
      <c r="A331" t="s">
        <v>64</v>
      </c>
      <c r="B331" s="190">
        <v>43610</v>
      </c>
      <c r="C331">
        <v>49</v>
      </c>
      <c r="D331" t="s">
        <v>455</v>
      </c>
      <c r="E331">
        <v>16947</v>
      </c>
    </row>
    <row r="332" spans="1:5" x14ac:dyDescent="0.25">
      <c r="A332" t="s">
        <v>64</v>
      </c>
      <c r="B332" s="190">
        <v>43610</v>
      </c>
      <c r="C332">
        <v>49</v>
      </c>
      <c r="D332" t="s">
        <v>456</v>
      </c>
      <c r="E332">
        <v>1391</v>
      </c>
    </row>
    <row r="333" spans="1:5" x14ac:dyDescent="0.25">
      <c r="A333" t="s">
        <v>64</v>
      </c>
      <c r="B333" s="190">
        <v>43610</v>
      </c>
      <c r="C333">
        <v>49</v>
      </c>
      <c r="D333" t="s">
        <v>457</v>
      </c>
      <c r="E333">
        <v>1548</v>
      </c>
    </row>
    <row r="334" spans="1:5" x14ac:dyDescent="0.25">
      <c r="A334" t="s">
        <v>64</v>
      </c>
      <c r="B334" s="190">
        <v>43610</v>
      </c>
      <c r="C334">
        <v>49</v>
      </c>
      <c r="D334" t="s">
        <v>458</v>
      </c>
      <c r="E334">
        <v>381</v>
      </c>
    </row>
    <row r="335" spans="1:5" x14ac:dyDescent="0.25">
      <c r="A335" t="s">
        <v>64</v>
      </c>
      <c r="B335" s="190">
        <v>43610</v>
      </c>
      <c r="C335">
        <v>49</v>
      </c>
      <c r="D335" t="s">
        <v>459</v>
      </c>
      <c r="E335">
        <v>52</v>
      </c>
    </row>
    <row r="336" spans="1:5" x14ac:dyDescent="0.25">
      <c r="A336" t="s">
        <v>64</v>
      </c>
      <c r="B336" s="190">
        <v>43610</v>
      </c>
      <c r="C336">
        <v>49</v>
      </c>
      <c r="D336" t="s">
        <v>460</v>
      </c>
      <c r="E336">
        <v>1</v>
      </c>
    </row>
    <row r="337" spans="1:5" x14ac:dyDescent="0.25">
      <c r="A337" t="s">
        <v>64</v>
      </c>
      <c r="B337" s="190">
        <v>43645</v>
      </c>
      <c r="C337">
        <v>49</v>
      </c>
      <c r="D337" t="s">
        <v>449</v>
      </c>
      <c r="E337">
        <v>28261</v>
      </c>
    </row>
    <row r="338" spans="1:5" x14ac:dyDescent="0.25">
      <c r="A338" t="s">
        <v>64</v>
      </c>
      <c r="B338" s="190">
        <v>43645</v>
      </c>
      <c r="C338">
        <v>49</v>
      </c>
      <c r="D338" t="s">
        <v>450</v>
      </c>
      <c r="E338">
        <v>2994</v>
      </c>
    </row>
    <row r="339" spans="1:5" x14ac:dyDescent="0.25">
      <c r="A339" t="s">
        <v>64</v>
      </c>
      <c r="B339" s="190">
        <v>43645</v>
      </c>
      <c r="C339">
        <v>49</v>
      </c>
      <c r="D339" t="s">
        <v>451</v>
      </c>
      <c r="E339">
        <v>3606</v>
      </c>
    </row>
    <row r="340" spans="1:5" x14ac:dyDescent="0.25">
      <c r="A340" t="s">
        <v>64</v>
      </c>
      <c r="B340" s="190">
        <v>43645</v>
      </c>
      <c r="C340">
        <v>49</v>
      </c>
      <c r="D340" t="s">
        <v>452</v>
      </c>
      <c r="E340">
        <v>574</v>
      </c>
    </row>
    <row r="341" spans="1:5" x14ac:dyDescent="0.25">
      <c r="A341" t="s">
        <v>64</v>
      </c>
      <c r="B341" s="190">
        <v>43645</v>
      </c>
      <c r="C341">
        <v>49</v>
      </c>
      <c r="D341" t="s">
        <v>453</v>
      </c>
      <c r="E341">
        <v>65</v>
      </c>
    </row>
    <row r="342" spans="1:5" x14ac:dyDescent="0.25">
      <c r="A342" t="s">
        <v>64</v>
      </c>
      <c r="B342" s="190">
        <v>43645</v>
      </c>
      <c r="C342">
        <v>49</v>
      </c>
      <c r="D342" t="s">
        <v>455</v>
      </c>
      <c r="E342">
        <v>14456</v>
      </c>
    </row>
    <row r="343" spans="1:5" x14ac:dyDescent="0.25">
      <c r="A343" t="s">
        <v>64</v>
      </c>
      <c r="B343" s="190">
        <v>43645</v>
      </c>
      <c r="C343">
        <v>49</v>
      </c>
      <c r="D343" t="s">
        <v>456</v>
      </c>
      <c r="E343">
        <v>1017</v>
      </c>
    </row>
    <row r="344" spans="1:5" x14ac:dyDescent="0.25">
      <c r="A344" t="s">
        <v>64</v>
      </c>
      <c r="B344" s="190">
        <v>43645</v>
      </c>
      <c r="C344">
        <v>49</v>
      </c>
      <c r="D344" t="s">
        <v>457</v>
      </c>
      <c r="E344">
        <v>1188</v>
      </c>
    </row>
    <row r="345" spans="1:5" x14ac:dyDescent="0.25">
      <c r="A345" t="s">
        <v>64</v>
      </c>
      <c r="B345" s="190">
        <v>43645</v>
      </c>
      <c r="C345">
        <v>49</v>
      </c>
      <c r="D345" t="s">
        <v>458</v>
      </c>
      <c r="E345">
        <v>308</v>
      </c>
    </row>
    <row r="346" spans="1:5" x14ac:dyDescent="0.25">
      <c r="A346" t="s">
        <v>64</v>
      </c>
      <c r="B346" s="190">
        <v>43645</v>
      </c>
      <c r="C346">
        <v>49</v>
      </c>
      <c r="D346" t="s">
        <v>459</v>
      </c>
      <c r="E346">
        <v>50</v>
      </c>
    </row>
    <row r="347" spans="1:5" x14ac:dyDescent="0.25">
      <c r="A347" t="s">
        <v>64</v>
      </c>
      <c r="B347" s="190">
        <v>43645</v>
      </c>
      <c r="C347">
        <v>49</v>
      </c>
      <c r="D347" t="s">
        <v>460</v>
      </c>
      <c r="E347">
        <v>1</v>
      </c>
    </row>
    <row r="348" spans="1:5" x14ac:dyDescent="0.25">
      <c r="A348" t="s">
        <v>64</v>
      </c>
      <c r="B348" s="190">
        <v>43673</v>
      </c>
      <c r="C348">
        <v>49</v>
      </c>
      <c r="D348" t="s">
        <v>449</v>
      </c>
      <c r="E348">
        <v>35046</v>
      </c>
    </row>
    <row r="349" spans="1:5" x14ac:dyDescent="0.25">
      <c r="A349" t="s">
        <v>64</v>
      </c>
      <c r="B349" s="190">
        <v>43673</v>
      </c>
      <c r="C349">
        <v>49</v>
      </c>
      <c r="D349" t="s">
        <v>450</v>
      </c>
      <c r="E349">
        <v>3580</v>
      </c>
    </row>
    <row r="350" spans="1:5" x14ac:dyDescent="0.25">
      <c r="A350" t="s">
        <v>64</v>
      </c>
      <c r="B350" s="190">
        <v>43673</v>
      </c>
      <c r="C350">
        <v>49</v>
      </c>
      <c r="D350" t="s">
        <v>451</v>
      </c>
      <c r="E350">
        <v>6095</v>
      </c>
    </row>
    <row r="351" spans="1:5" x14ac:dyDescent="0.25">
      <c r="A351" t="s">
        <v>64</v>
      </c>
      <c r="B351" s="190">
        <v>43673</v>
      </c>
      <c r="C351">
        <v>49</v>
      </c>
      <c r="D351" t="s">
        <v>452</v>
      </c>
      <c r="E351">
        <v>862</v>
      </c>
    </row>
    <row r="352" spans="1:5" x14ac:dyDescent="0.25">
      <c r="A352" t="s">
        <v>64</v>
      </c>
      <c r="B352" s="190">
        <v>43673</v>
      </c>
      <c r="C352">
        <v>49</v>
      </c>
      <c r="D352" t="s">
        <v>453</v>
      </c>
      <c r="E352">
        <v>114</v>
      </c>
    </row>
    <row r="353" spans="1:5" x14ac:dyDescent="0.25">
      <c r="A353" t="s">
        <v>64</v>
      </c>
      <c r="B353" s="190">
        <v>43673</v>
      </c>
      <c r="C353">
        <v>49</v>
      </c>
      <c r="D353" t="s">
        <v>455</v>
      </c>
      <c r="E353">
        <v>16672</v>
      </c>
    </row>
    <row r="354" spans="1:5" x14ac:dyDescent="0.25">
      <c r="A354" t="s">
        <v>64</v>
      </c>
      <c r="B354" s="190">
        <v>43673</v>
      </c>
      <c r="C354">
        <v>49</v>
      </c>
      <c r="D354" t="s">
        <v>456</v>
      </c>
      <c r="E354">
        <v>1011</v>
      </c>
    </row>
    <row r="355" spans="1:5" x14ac:dyDescent="0.25">
      <c r="A355" t="s">
        <v>64</v>
      </c>
      <c r="B355" s="190">
        <v>43673</v>
      </c>
      <c r="C355">
        <v>49</v>
      </c>
      <c r="D355" t="s">
        <v>457</v>
      </c>
      <c r="E355">
        <v>1550</v>
      </c>
    </row>
    <row r="356" spans="1:5" x14ac:dyDescent="0.25">
      <c r="A356" t="s">
        <v>64</v>
      </c>
      <c r="B356" s="190">
        <v>43673</v>
      </c>
      <c r="C356">
        <v>49</v>
      </c>
      <c r="D356" t="s">
        <v>458</v>
      </c>
      <c r="E356">
        <v>353</v>
      </c>
    </row>
    <row r="357" spans="1:5" x14ac:dyDescent="0.25">
      <c r="A357" t="s">
        <v>64</v>
      </c>
      <c r="B357" s="190">
        <v>43673</v>
      </c>
      <c r="C357">
        <v>49</v>
      </c>
      <c r="D357" t="s">
        <v>459</v>
      </c>
      <c r="E357">
        <v>48</v>
      </c>
    </row>
    <row r="358" spans="1:5" x14ac:dyDescent="0.25">
      <c r="A358" t="s">
        <v>64</v>
      </c>
      <c r="B358" s="190">
        <v>43708</v>
      </c>
      <c r="C358">
        <v>49</v>
      </c>
      <c r="D358" t="s">
        <v>449</v>
      </c>
      <c r="E358">
        <v>36480</v>
      </c>
    </row>
    <row r="359" spans="1:5" x14ac:dyDescent="0.25">
      <c r="A359" t="s">
        <v>64</v>
      </c>
      <c r="B359" s="190">
        <v>43708</v>
      </c>
      <c r="C359">
        <v>49</v>
      </c>
      <c r="D359" t="s">
        <v>450</v>
      </c>
      <c r="E359">
        <v>3803</v>
      </c>
    </row>
    <row r="360" spans="1:5" x14ac:dyDescent="0.25">
      <c r="A360" t="s">
        <v>64</v>
      </c>
      <c r="B360" s="190">
        <v>43708</v>
      </c>
      <c r="C360">
        <v>49</v>
      </c>
      <c r="D360" t="s">
        <v>451</v>
      </c>
      <c r="E360">
        <v>4312</v>
      </c>
    </row>
    <row r="361" spans="1:5" x14ac:dyDescent="0.25">
      <c r="A361" t="s">
        <v>64</v>
      </c>
      <c r="B361" s="190">
        <v>43708</v>
      </c>
      <c r="C361">
        <v>49</v>
      </c>
      <c r="D361" t="s">
        <v>452</v>
      </c>
      <c r="E361">
        <v>650</v>
      </c>
    </row>
    <row r="362" spans="1:5" x14ac:dyDescent="0.25">
      <c r="A362" t="s">
        <v>64</v>
      </c>
      <c r="B362" s="190">
        <v>43708</v>
      </c>
      <c r="C362">
        <v>49</v>
      </c>
      <c r="D362" t="s">
        <v>453</v>
      </c>
      <c r="E362">
        <v>72</v>
      </c>
    </row>
    <row r="363" spans="1:5" x14ac:dyDescent="0.25">
      <c r="A363" t="s">
        <v>64</v>
      </c>
      <c r="B363" s="190">
        <v>43708</v>
      </c>
      <c r="C363">
        <v>49</v>
      </c>
      <c r="D363" t="s">
        <v>455</v>
      </c>
      <c r="E363">
        <v>14859</v>
      </c>
    </row>
    <row r="364" spans="1:5" x14ac:dyDescent="0.25">
      <c r="A364" t="s">
        <v>64</v>
      </c>
      <c r="B364" s="190">
        <v>43708</v>
      </c>
      <c r="C364">
        <v>49</v>
      </c>
      <c r="D364" t="s">
        <v>456</v>
      </c>
      <c r="E364">
        <v>857</v>
      </c>
    </row>
    <row r="365" spans="1:5" x14ac:dyDescent="0.25">
      <c r="A365" t="s">
        <v>64</v>
      </c>
      <c r="B365" s="190">
        <v>43708</v>
      </c>
      <c r="C365">
        <v>49</v>
      </c>
      <c r="D365" t="s">
        <v>457</v>
      </c>
      <c r="E365">
        <v>1372</v>
      </c>
    </row>
    <row r="366" spans="1:5" x14ac:dyDescent="0.25">
      <c r="A366" t="s">
        <v>64</v>
      </c>
      <c r="B366" s="190">
        <v>43708</v>
      </c>
      <c r="C366">
        <v>49</v>
      </c>
      <c r="D366" t="s">
        <v>458</v>
      </c>
      <c r="E366">
        <v>318</v>
      </c>
    </row>
    <row r="367" spans="1:5" x14ac:dyDescent="0.25">
      <c r="A367" t="s">
        <v>64</v>
      </c>
      <c r="B367" s="190">
        <v>43708</v>
      </c>
      <c r="C367">
        <v>49</v>
      </c>
      <c r="D367" t="s">
        <v>459</v>
      </c>
      <c r="E367">
        <v>41</v>
      </c>
    </row>
    <row r="368" spans="1:5" x14ac:dyDescent="0.25">
      <c r="A368" t="s">
        <v>64</v>
      </c>
      <c r="B368" s="190">
        <v>43708</v>
      </c>
      <c r="C368">
        <v>49</v>
      </c>
      <c r="D368" t="s">
        <v>460</v>
      </c>
      <c r="E368">
        <v>1</v>
      </c>
    </row>
    <row r="369" spans="1:5" x14ac:dyDescent="0.25">
      <c r="A369" t="s">
        <v>64</v>
      </c>
      <c r="B369" s="190">
        <v>43736</v>
      </c>
      <c r="C369">
        <v>49</v>
      </c>
      <c r="D369" t="s">
        <v>449</v>
      </c>
      <c r="E369">
        <v>39238</v>
      </c>
    </row>
    <row r="370" spans="1:5" x14ac:dyDescent="0.25">
      <c r="A370" t="s">
        <v>64</v>
      </c>
      <c r="B370" s="190">
        <v>43736</v>
      </c>
      <c r="C370">
        <v>49</v>
      </c>
      <c r="D370" t="s">
        <v>450</v>
      </c>
      <c r="E370">
        <v>4273</v>
      </c>
    </row>
    <row r="371" spans="1:5" x14ac:dyDescent="0.25">
      <c r="A371" t="s">
        <v>64</v>
      </c>
      <c r="B371" s="190">
        <v>43736</v>
      </c>
      <c r="C371">
        <v>49</v>
      </c>
      <c r="D371" t="s">
        <v>451</v>
      </c>
      <c r="E371">
        <v>6077</v>
      </c>
    </row>
    <row r="372" spans="1:5" x14ac:dyDescent="0.25">
      <c r="A372" t="s">
        <v>64</v>
      </c>
      <c r="B372" s="190">
        <v>43736</v>
      </c>
      <c r="C372">
        <v>49</v>
      </c>
      <c r="D372" t="s">
        <v>452</v>
      </c>
      <c r="E372">
        <v>830</v>
      </c>
    </row>
    <row r="373" spans="1:5" x14ac:dyDescent="0.25">
      <c r="A373" t="s">
        <v>64</v>
      </c>
      <c r="B373" s="190">
        <v>43736</v>
      </c>
      <c r="C373">
        <v>49</v>
      </c>
      <c r="D373" t="s">
        <v>453</v>
      </c>
      <c r="E373">
        <v>93</v>
      </c>
    </row>
    <row r="374" spans="1:5" x14ac:dyDescent="0.25">
      <c r="A374" t="s">
        <v>64</v>
      </c>
      <c r="B374" s="190">
        <v>43736</v>
      </c>
      <c r="C374">
        <v>49</v>
      </c>
      <c r="D374" t="s">
        <v>455</v>
      </c>
      <c r="E374">
        <v>15001</v>
      </c>
    </row>
    <row r="375" spans="1:5" x14ac:dyDescent="0.25">
      <c r="A375" t="s">
        <v>64</v>
      </c>
      <c r="B375" s="190">
        <v>43736</v>
      </c>
      <c r="C375">
        <v>49</v>
      </c>
      <c r="D375" t="s">
        <v>456</v>
      </c>
      <c r="E375">
        <v>1027</v>
      </c>
    </row>
    <row r="376" spans="1:5" x14ac:dyDescent="0.25">
      <c r="A376" t="s">
        <v>64</v>
      </c>
      <c r="B376" s="190">
        <v>43736</v>
      </c>
      <c r="C376">
        <v>49</v>
      </c>
      <c r="D376" t="s">
        <v>457</v>
      </c>
      <c r="E376">
        <v>1479</v>
      </c>
    </row>
    <row r="377" spans="1:5" x14ac:dyDescent="0.25">
      <c r="A377" t="s">
        <v>64</v>
      </c>
      <c r="B377" s="190">
        <v>43736</v>
      </c>
      <c r="C377">
        <v>49</v>
      </c>
      <c r="D377" t="s">
        <v>458</v>
      </c>
      <c r="E377">
        <v>365</v>
      </c>
    </row>
    <row r="378" spans="1:5" x14ac:dyDescent="0.25">
      <c r="A378" t="s">
        <v>64</v>
      </c>
      <c r="B378" s="190">
        <v>43736</v>
      </c>
      <c r="C378">
        <v>49</v>
      </c>
      <c r="D378" t="s">
        <v>459</v>
      </c>
      <c r="E378">
        <v>58</v>
      </c>
    </row>
    <row r="379" spans="1:5" x14ac:dyDescent="0.25">
      <c r="A379" t="s">
        <v>64</v>
      </c>
      <c r="B379" s="190">
        <v>43764</v>
      </c>
      <c r="C379">
        <v>49</v>
      </c>
      <c r="D379" t="s">
        <v>449</v>
      </c>
      <c r="E379">
        <v>36004</v>
      </c>
    </row>
    <row r="380" spans="1:5" x14ac:dyDescent="0.25">
      <c r="A380" t="s">
        <v>64</v>
      </c>
      <c r="B380" s="190">
        <v>43764</v>
      </c>
      <c r="C380">
        <v>49</v>
      </c>
      <c r="D380" t="s">
        <v>450</v>
      </c>
      <c r="E380">
        <v>3740</v>
      </c>
    </row>
    <row r="381" spans="1:5" x14ac:dyDescent="0.25">
      <c r="A381" t="s">
        <v>64</v>
      </c>
      <c r="B381" s="190">
        <v>43764</v>
      </c>
      <c r="C381">
        <v>49</v>
      </c>
      <c r="D381" t="s">
        <v>451</v>
      </c>
      <c r="E381">
        <v>4069</v>
      </c>
    </row>
    <row r="382" spans="1:5" x14ac:dyDescent="0.25">
      <c r="A382" t="s">
        <v>64</v>
      </c>
      <c r="B382" s="190">
        <v>43764</v>
      </c>
      <c r="C382">
        <v>49</v>
      </c>
      <c r="D382" t="s">
        <v>452</v>
      </c>
      <c r="E382">
        <v>637</v>
      </c>
    </row>
    <row r="383" spans="1:5" x14ac:dyDescent="0.25">
      <c r="A383" t="s">
        <v>64</v>
      </c>
      <c r="B383" s="190">
        <v>43764</v>
      </c>
      <c r="C383">
        <v>49</v>
      </c>
      <c r="D383" t="s">
        <v>453</v>
      </c>
      <c r="E383">
        <v>74</v>
      </c>
    </row>
    <row r="384" spans="1:5" x14ac:dyDescent="0.25">
      <c r="A384" t="s">
        <v>64</v>
      </c>
      <c r="B384" s="190">
        <v>43764</v>
      </c>
      <c r="C384">
        <v>49</v>
      </c>
      <c r="D384" t="s">
        <v>455</v>
      </c>
      <c r="E384">
        <v>15380</v>
      </c>
    </row>
    <row r="385" spans="1:5" x14ac:dyDescent="0.25">
      <c r="A385" t="s">
        <v>64</v>
      </c>
      <c r="B385" s="190">
        <v>43764</v>
      </c>
      <c r="C385">
        <v>49</v>
      </c>
      <c r="D385" t="s">
        <v>456</v>
      </c>
      <c r="E385">
        <v>1098</v>
      </c>
    </row>
    <row r="386" spans="1:5" x14ac:dyDescent="0.25">
      <c r="A386" t="s">
        <v>64</v>
      </c>
      <c r="B386" s="190">
        <v>43764</v>
      </c>
      <c r="C386">
        <v>49</v>
      </c>
      <c r="D386" t="s">
        <v>457</v>
      </c>
      <c r="E386">
        <v>1319</v>
      </c>
    </row>
    <row r="387" spans="1:5" x14ac:dyDescent="0.25">
      <c r="A387" t="s">
        <v>64</v>
      </c>
      <c r="B387" s="190">
        <v>43764</v>
      </c>
      <c r="C387">
        <v>49</v>
      </c>
      <c r="D387" t="s">
        <v>458</v>
      </c>
      <c r="E387">
        <v>341</v>
      </c>
    </row>
    <row r="388" spans="1:5" x14ac:dyDescent="0.25">
      <c r="A388" t="s">
        <v>64</v>
      </c>
      <c r="B388" s="190">
        <v>43764</v>
      </c>
      <c r="C388">
        <v>49</v>
      </c>
      <c r="D388" t="s">
        <v>459</v>
      </c>
      <c r="E388">
        <v>48</v>
      </c>
    </row>
    <row r="389" spans="1:5" x14ac:dyDescent="0.25">
      <c r="A389" t="s">
        <v>64</v>
      </c>
      <c r="B389" s="190">
        <v>43799</v>
      </c>
      <c r="C389">
        <v>49</v>
      </c>
      <c r="D389" t="s">
        <v>449</v>
      </c>
      <c r="E389">
        <v>38115</v>
      </c>
    </row>
    <row r="390" spans="1:5" x14ac:dyDescent="0.25">
      <c r="A390" t="s">
        <v>64</v>
      </c>
      <c r="B390" s="190">
        <v>43799</v>
      </c>
      <c r="C390">
        <v>49</v>
      </c>
      <c r="D390" t="s">
        <v>450</v>
      </c>
      <c r="E390">
        <v>3554</v>
      </c>
    </row>
    <row r="391" spans="1:5" x14ac:dyDescent="0.25">
      <c r="A391" t="s">
        <v>64</v>
      </c>
      <c r="B391" s="190">
        <v>43799</v>
      </c>
      <c r="C391">
        <v>49</v>
      </c>
      <c r="D391" t="s">
        <v>451</v>
      </c>
      <c r="E391">
        <v>6028</v>
      </c>
    </row>
    <row r="392" spans="1:5" x14ac:dyDescent="0.25">
      <c r="A392" t="s">
        <v>64</v>
      </c>
      <c r="B392" s="190">
        <v>43799</v>
      </c>
      <c r="C392">
        <v>49</v>
      </c>
      <c r="D392" t="s">
        <v>452</v>
      </c>
      <c r="E392">
        <v>845</v>
      </c>
    </row>
    <row r="393" spans="1:5" x14ac:dyDescent="0.25">
      <c r="A393" t="s">
        <v>64</v>
      </c>
      <c r="B393" s="190">
        <v>43799</v>
      </c>
      <c r="C393">
        <v>49</v>
      </c>
      <c r="D393" t="s">
        <v>453</v>
      </c>
      <c r="E393">
        <v>75</v>
      </c>
    </row>
    <row r="394" spans="1:5" x14ac:dyDescent="0.25">
      <c r="A394" t="s">
        <v>64</v>
      </c>
      <c r="B394" s="190">
        <v>43799</v>
      </c>
      <c r="C394">
        <v>49</v>
      </c>
      <c r="D394" t="s">
        <v>455</v>
      </c>
      <c r="E394">
        <v>19596</v>
      </c>
    </row>
    <row r="395" spans="1:5" x14ac:dyDescent="0.25">
      <c r="A395" t="s">
        <v>64</v>
      </c>
      <c r="B395" s="190">
        <v>43799</v>
      </c>
      <c r="C395">
        <v>49</v>
      </c>
      <c r="D395" t="s">
        <v>456</v>
      </c>
      <c r="E395">
        <v>1345</v>
      </c>
    </row>
    <row r="396" spans="1:5" x14ac:dyDescent="0.25">
      <c r="A396" t="s">
        <v>64</v>
      </c>
      <c r="B396" s="190">
        <v>43799</v>
      </c>
      <c r="C396">
        <v>49</v>
      </c>
      <c r="D396" t="s">
        <v>457</v>
      </c>
      <c r="E396">
        <v>2190</v>
      </c>
    </row>
    <row r="397" spans="1:5" x14ac:dyDescent="0.25">
      <c r="A397" t="s">
        <v>64</v>
      </c>
      <c r="B397" s="190">
        <v>43799</v>
      </c>
      <c r="C397">
        <v>49</v>
      </c>
      <c r="D397" t="s">
        <v>458</v>
      </c>
      <c r="E397">
        <v>554</v>
      </c>
    </row>
    <row r="398" spans="1:5" x14ac:dyDescent="0.25">
      <c r="A398" t="s">
        <v>64</v>
      </c>
      <c r="B398" s="190">
        <v>43799</v>
      </c>
      <c r="C398">
        <v>49</v>
      </c>
      <c r="D398" t="s">
        <v>459</v>
      </c>
      <c r="E398">
        <v>88</v>
      </c>
    </row>
    <row r="399" spans="1:5" x14ac:dyDescent="0.25">
      <c r="A399" t="s">
        <v>64</v>
      </c>
      <c r="B399" s="190">
        <v>43799</v>
      </c>
      <c r="C399">
        <v>49</v>
      </c>
      <c r="D399" t="s">
        <v>460</v>
      </c>
      <c r="E399">
        <v>1</v>
      </c>
    </row>
    <row r="400" spans="1:5" x14ac:dyDescent="0.25">
      <c r="A400" t="s">
        <v>64</v>
      </c>
      <c r="B400" s="190">
        <v>43820</v>
      </c>
      <c r="C400">
        <v>49</v>
      </c>
      <c r="D400" t="s">
        <v>449</v>
      </c>
      <c r="E400">
        <v>33378</v>
      </c>
    </row>
    <row r="401" spans="1:5" x14ac:dyDescent="0.25">
      <c r="A401" t="s">
        <v>64</v>
      </c>
      <c r="B401" s="190">
        <v>43820</v>
      </c>
      <c r="C401">
        <v>49</v>
      </c>
      <c r="D401" t="s">
        <v>450</v>
      </c>
      <c r="E401">
        <v>3381</v>
      </c>
    </row>
    <row r="402" spans="1:5" x14ac:dyDescent="0.25">
      <c r="A402" t="s">
        <v>64</v>
      </c>
      <c r="B402" s="190">
        <v>43820</v>
      </c>
      <c r="C402">
        <v>49</v>
      </c>
      <c r="D402" t="s">
        <v>451</v>
      </c>
      <c r="E402">
        <v>5526</v>
      </c>
    </row>
    <row r="403" spans="1:5" x14ac:dyDescent="0.25">
      <c r="A403" t="s">
        <v>64</v>
      </c>
      <c r="B403" s="190">
        <v>43820</v>
      </c>
      <c r="C403">
        <v>49</v>
      </c>
      <c r="D403" t="s">
        <v>452</v>
      </c>
      <c r="E403">
        <v>903</v>
      </c>
    </row>
    <row r="404" spans="1:5" x14ac:dyDescent="0.25">
      <c r="A404" t="s">
        <v>64</v>
      </c>
      <c r="B404" s="190">
        <v>43820</v>
      </c>
      <c r="C404">
        <v>49</v>
      </c>
      <c r="D404" t="s">
        <v>453</v>
      </c>
      <c r="E404">
        <v>117</v>
      </c>
    </row>
    <row r="405" spans="1:5" x14ac:dyDescent="0.25">
      <c r="A405" t="s">
        <v>64</v>
      </c>
      <c r="B405" s="190">
        <v>43820</v>
      </c>
      <c r="C405">
        <v>49</v>
      </c>
      <c r="D405" t="s">
        <v>454</v>
      </c>
      <c r="E405">
        <v>1</v>
      </c>
    </row>
    <row r="406" spans="1:5" x14ac:dyDescent="0.25">
      <c r="A406" t="s">
        <v>64</v>
      </c>
      <c r="B406" s="190">
        <v>43820</v>
      </c>
      <c r="C406">
        <v>49</v>
      </c>
      <c r="D406" t="s">
        <v>455</v>
      </c>
      <c r="E406">
        <v>18158</v>
      </c>
    </row>
    <row r="407" spans="1:5" x14ac:dyDescent="0.25">
      <c r="A407" t="s">
        <v>64</v>
      </c>
      <c r="B407" s="190">
        <v>43820</v>
      </c>
      <c r="C407">
        <v>49</v>
      </c>
      <c r="D407" t="s">
        <v>456</v>
      </c>
      <c r="E407">
        <v>1569</v>
      </c>
    </row>
    <row r="408" spans="1:5" x14ac:dyDescent="0.25">
      <c r="A408" t="s">
        <v>64</v>
      </c>
      <c r="B408" s="190">
        <v>43820</v>
      </c>
      <c r="C408">
        <v>49</v>
      </c>
      <c r="D408" t="s">
        <v>457</v>
      </c>
      <c r="E408">
        <v>2104</v>
      </c>
    </row>
    <row r="409" spans="1:5" x14ac:dyDescent="0.25">
      <c r="A409" t="s">
        <v>64</v>
      </c>
      <c r="B409" s="190">
        <v>43820</v>
      </c>
      <c r="C409">
        <v>49</v>
      </c>
      <c r="D409" t="s">
        <v>458</v>
      </c>
      <c r="E409">
        <v>525</v>
      </c>
    </row>
    <row r="410" spans="1:5" x14ac:dyDescent="0.25">
      <c r="A410" t="s">
        <v>64</v>
      </c>
      <c r="B410" s="190">
        <v>43820</v>
      </c>
      <c r="C410">
        <v>49</v>
      </c>
      <c r="D410" t="s">
        <v>459</v>
      </c>
      <c r="E410">
        <v>81</v>
      </c>
    </row>
    <row r="411" spans="1:5" x14ac:dyDescent="0.25">
      <c r="A411" t="s">
        <v>64</v>
      </c>
      <c r="B411" s="190">
        <v>43855</v>
      </c>
      <c r="C411">
        <v>49</v>
      </c>
      <c r="D411" t="s">
        <v>449</v>
      </c>
      <c r="E411">
        <v>29837</v>
      </c>
    </row>
    <row r="412" spans="1:5" x14ac:dyDescent="0.25">
      <c r="A412" t="s">
        <v>64</v>
      </c>
      <c r="B412" s="190">
        <v>43855</v>
      </c>
      <c r="C412">
        <v>49</v>
      </c>
      <c r="D412" t="s">
        <v>450</v>
      </c>
      <c r="E412">
        <v>3047</v>
      </c>
    </row>
    <row r="413" spans="1:5" x14ac:dyDescent="0.25">
      <c r="A413" t="s">
        <v>64</v>
      </c>
      <c r="B413" s="190">
        <v>43855</v>
      </c>
      <c r="C413">
        <v>49</v>
      </c>
      <c r="D413" t="s">
        <v>451</v>
      </c>
      <c r="E413">
        <v>5102</v>
      </c>
    </row>
    <row r="414" spans="1:5" x14ac:dyDescent="0.25">
      <c r="A414" t="s">
        <v>64</v>
      </c>
      <c r="B414" s="190">
        <v>43855</v>
      </c>
      <c r="C414">
        <v>49</v>
      </c>
      <c r="D414" t="s">
        <v>452</v>
      </c>
      <c r="E414">
        <v>728</v>
      </c>
    </row>
    <row r="415" spans="1:5" x14ac:dyDescent="0.25">
      <c r="A415" t="s">
        <v>64</v>
      </c>
      <c r="B415" s="190">
        <v>43855</v>
      </c>
      <c r="C415">
        <v>49</v>
      </c>
      <c r="D415" t="s">
        <v>453</v>
      </c>
      <c r="E415">
        <v>78</v>
      </c>
    </row>
    <row r="416" spans="1:5" x14ac:dyDescent="0.25">
      <c r="A416" t="s">
        <v>64</v>
      </c>
      <c r="B416" s="190">
        <v>43855</v>
      </c>
      <c r="C416">
        <v>49</v>
      </c>
      <c r="D416" t="s">
        <v>455</v>
      </c>
      <c r="E416">
        <v>18846</v>
      </c>
    </row>
    <row r="417" spans="1:5" x14ac:dyDescent="0.25">
      <c r="A417" t="s">
        <v>64</v>
      </c>
      <c r="B417" s="190">
        <v>43855</v>
      </c>
      <c r="C417">
        <v>49</v>
      </c>
      <c r="D417" t="s">
        <v>456</v>
      </c>
      <c r="E417">
        <v>2012</v>
      </c>
    </row>
    <row r="418" spans="1:5" x14ac:dyDescent="0.25">
      <c r="A418" t="s">
        <v>64</v>
      </c>
      <c r="B418" s="190">
        <v>43855</v>
      </c>
      <c r="C418">
        <v>49</v>
      </c>
      <c r="D418" t="s">
        <v>457</v>
      </c>
      <c r="E418">
        <v>1565</v>
      </c>
    </row>
    <row r="419" spans="1:5" x14ac:dyDescent="0.25">
      <c r="A419" t="s">
        <v>64</v>
      </c>
      <c r="B419" s="190">
        <v>43855</v>
      </c>
      <c r="C419">
        <v>49</v>
      </c>
      <c r="D419" t="s">
        <v>458</v>
      </c>
      <c r="E419">
        <v>396</v>
      </c>
    </row>
    <row r="420" spans="1:5" x14ac:dyDescent="0.25">
      <c r="A420" t="s">
        <v>64</v>
      </c>
      <c r="B420" s="190">
        <v>43855</v>
      </c>
      <c r="C420">
        <v>49</v>
      </c>
      <c r="D420" t="s">
        <v>459</v>
      </c>
      <c r="E420">
        <v>75</v>
      </c>
    </row>
    <row r="421" spans="1:5" x14ac:dyDescent="0.25">
      <c r="A421" t="s">
        <v>64</v>
      </c>
      <c r="B421" s="190">
        <v>43890</v>
      </c>
      <c r="C421">
        <v>49</v>
      </c>
      <c r="D421" t="s">
        <v>449</v>
      </c>
      <c r="E421">
        <v>37829</v>
      </c>
    </row>
    <row r="422" spans="1:5" x14ac:dyDescent="0.25">
      <c r="A422" t="s">
        <v>64</v>
      </c>
      <c r="B422" s="190">
        <v>43890</v>
      </c>
      <c r="C422">
        <v>49</v>
      </c>
      <c r="D422" t="s">
        <v>450</v>
      </c>
      <c r="E422">
        <v>3335</v>
      </c>
    </row>
    <row r="423" spans="1:5" x14ac:dyDescent="0.25">
      <c r="A423" t="s">
        <v>64</v>
      </c>
      <c r="B423" s="190">
        <v>43890</v>
      </c>
      <c r="C423">
        <v>49</v>
      </c>
      <c r="D423" t="s">
        <v>451</v>
      </c>
      <c r="E423">
        <v>5143</v>
      </c>
    </row>
    <row r="424" spans="1:5" x14ac:dyDescent="0.25">
      <c r="A424" t="s">
        <v>64</v>
      </c>
      <c r="B424" s="190">
        <v>43890</v>
      </c>
      <c r="C424">
        <v>49</v>
      </c>
      <c r="D424" t="s">
        <v>452</v>
      </c>
      <c r="E424">
        <v>809</v>
      </c>
    </row>
    <row r="425" spans="1:5" x14ac:dyDescent="0.25">
      <c r="A425" t="s">
        <v>64</v>
      </c>
      <c r="B425" s="190">
        <v>43890</v>
      </c>
      <c r="C425">
        <v>49</v>
      </c>
      <c r="D425" t="s">
        <v>453</v>
      </c>
      <c r="E425">
        <v>72</v>
      </c>
    </row>
    <row r="426" spans="1:5" x14ac:dyDescent="0.25">
      <c r="A426" t="s">
        <v>64</v>
      </c>
      <c r="B426" s="190">
        <v>43890</v>
      </c>
      <c r="C426">
        <v>49</v>
      </c>
      <c r="D426" t="s">
        <v>455</v>
      </c>
      <c r="E426">
        <v>23924</v>
      </c>
    </row>
    <row r="427" spans="1:5" x14ac:dyDescent="0.25">
      <c r="A427" t="s">
        <v>64</v>
      </c>
      <c r="B427" s="190">
        <v>43890</v>
      </c>
      <c r="C427">
        <v>49</v>
      </c>
      <c r="D427" t="s">
        <v>456</v>
      </c>
      <c r="E427">
        <v>1485</v>
      </c>
    </row>
    <row r="428" spans="1:5" x14ac:dyDescent="0.25">
      <c r="A428" t="s">
        <v>64</v>
      </c>
      <c r="B428" s="190">
        <v>43890</v>
      </c>
      <c r="C428">
        <v>49</v>
      </c>
      <c r="D428" t="s">
        <v>457</v>
      </c>
      <c r="E428">
        <v>2224</v>
      </c>
    </row>
    <row r="429" spans="1:5" x14ac:dyDescent="0.25">
      <c r="A429" t="s">
        <v>64</v>
      </c>
      <c r="B429" s="190">
        <v>43890</v>
      </c>
      <c r="C429">
        <v>49</v>
      </c>
      <c r="D429" t="s">
        <v>458</v>
      </c>
      <c r="E429">
        <v>518</v>
      </c>
    </row>
    <row r="430" spans="1:5" x14ac:dyDescent="0.25">
      <c r="A430" t="s">
        <v>64</v>
      </c>
      <c r="B430" s="190">
        <v>43890</v>
      </c>
      <c r="C430">
        <v>49</v>
      </c>
      <c r="D430" t="s">
        <v>459</v>
      </c>
      <c r="E430">
        <v>61</v>
      </c>
    </row>
    <row r="431" spans="1:5" x14ac:dyDescent="0.25">
      <c r="A431" t="s">
        <v>64</v>
      </c>
      <c r="B431" s="190">
        <v>43918</v>
      </c>
      <c r="C431">
        <v>49</v>
      </c>
      <c r="D431" t="s">
        <v>449</v>
      </c>
      <c r="E431">
        <v>36001</v>
      </c>
    </row>
    <row r="432" spans="1:5" x14ac:dyDescent="0.25">
      <c r="A432" t="s">
        <v>64</v>
      </c>
      <c r="B432" s="190">
        <v>43918</v>
      </c>
      <c r="C432">
        <v>49</v>
      </c>
      <c r="D432" t="s">
        <v>450</v>
      </c>
      <c r="E432">
        <v>2944</v>
      </c>
    </row>
    <row r="433" spans="1:5" x14ac:dyDescent="0.25">
      <c r="A433" t="s">
        <v>64</v>
      </c>
      <c r="B433" s="190">
        <v>43918</v>
      </c>
      <c r="C433">
        <v>49</v>
      </c>
      <c r="D433" t="s">
        <v>451</v>
      </c>
      <c r="E433">
        <v>7092</v>
      </c>
    </row>
    <row r="434" spans="1:5" x14ac:dyDescent="0.25">
      <c r="A434" t="s">
        <v>64</v>
      </c>
      <c r="B434" s="190">
        <v>43918</v>
      </c>
      <c r="C434">
        <v>49</v>
      </c>
      <c r="D434" t="s">
        <v>452</v>
      </c>
      <c r="E434">
        <v>1082</v>
      </c>
    </row>
    <row r="435" spans="1:5" x14ac:dyDescent="0.25">
      <c r="A435" t="s">
        <v>64</v>
      </c>
      <c r="B435" s="190">
        <v>43918</v>
      </c>
      <c r="C435">
        <v>49</v>
      </c>
      <c r="D435" t="s">
        <v>453</v>
      </c>
      <c r="E435">
        <v>107</v>
      </c>
    </row>
    <row r="436" spans="1:5" x14ac:dyDescent="0.25">
      <c r="A436" t="s">
        <v>64</v>
      </c>
      <c r="B436" s="190">
        <v>43918</v>
      </c>
      <c r="C436">
        <v>49</v>
      </c>
      <c r="D436" t="s">
        <v>454</v>
      </c>
      <c r="E436">
        <v>1</v>
      </c>
    </row>
    <row r="437" spans="1:5" x14ac:dyDescent="0.25">
      <c r="A437" t="s">
        <v>64</v>
      </c>
      <c r="B437" s="190">
        <v>43918</v>
      </c>
      <c r="C437">
        <v>49</v>
      </c>
      <c r="D437" t="s">
        <v>455</v>
      </c>
      <c r="E437">
        <v>22971</v>
      </c>
    </row>
    <row r="438" spans="1:5" x14ac:dyDescent="0.25">
      <c r="A438" t="s">
        <v>64</v>
      </c>
      <c r="B438" s="190">
        <v>43918</v>
      </c>
      <c r="C438">
        <v>49</v>
      </c>
      <c r="D438" t="s">
        <v>456</v>
      </c>
      <c r="E438">
        <v>1235</v>
      </c>
    </row>
    <row r="439" spans="1:5" x14ac:dyDescent="0.25">
      <c r="A439" t="s">
        <v>64</v>
      </c>
      <c r="B439" s="190">
        <v>43918</v>
      </c>
      <c r="C439">
        <v>49</v>
      </c>
      <c r="D439" t="s">
        <v>457</v>
      </c>
      <c r="E439">
        <v>2444</v>
      </c>
    </row>
    <row r="440" spans="1:5" x14ac:dyDescent="0.25">
      <c r="A440" t="s">
        <v>64</v>
      </c>
      <c r="B440" s="190">
        <v>43918</v>
      </c>
      <c r="C440">
        <v>49</v>
      </c>
      <c r="D440" t="s">
        <v>458</v>
      </c>
      <c r="E440">
        <v>575</v>
      </c>
    </row>
    <row r="441" spans="1:5" x14ac:dyDescent="0.25">
      <c r="A441" t="s">
        <v>64</v>
      </c>
      <c r="B441" s="190">
        <v>43918</v>
      </c>
      <c r="C441">
        <v>49</v>
      </c>
      <c r="D441" t="s">
        <v>459</v>
      </c>
      <c r="E441">
        <v>86</v>
      </c>
    </row>
    <row r="442" spans="1:5" x14ac:dyDescent="0.25">
      <c r="A442" t="s">
        <v>54</v>
      </c>
      <c r="B442" s="190">
        <v>43554</v>
      </c>
      <c r="C442">
        <v>49</v>
      </c>
      <c r="D442" t="s">
        <v>449</v>
      </c>
      <c r="E442">
        <v>11203</v>
      </c>
    </row>
    <row r="443" spans="1:5" x14ac:dyDescent="0.25">
      <c r="A443" t="s">
        <v>54</v>
      </c>
      <c r="B443" s="190">
        <v>43554</v>
      </c>
      <c r="C443">
        <v>49</v>
      </c>
      <c r="D443" t="s">
        <v>450</v>
      </c>
      <c r="E443">
        <v>1888</v>
      </c>
    </row>
    <row r="444" spans="1:5" x14ac:dyDescent="0.25">
      <c r="A444" t="s">
        <v>54</v>
      </c>
      <c r="B444" s="190">
        <v>43554</v>
      </c>
      <c r="C444">
        <v>49</v>
      </c>
      <c r="D444" t="s">
        <v>451</v>
      </c>
      <c r="E444">
        <v>1753</v>
      </c>
    </row>
    <row r="445" spans="1:5" x14ac:dyDescent="0.25">
      <c r="A445" t="s">
        <v>54</v>
      </c>
      <c r="B445" s="190">
        <v>43554</v>
      </c>
      <c r="C445">
        <v>49</v>
      </c>
      <c r="D445" t="s">
        <v>452</v>
      </c>
      <c r="E445">
        <v>241</v>
      </c>
    </row>
    <row r="446" spans="1:5" x14ac:dyDescent="0.25">
      <c r="A446" t="s">
        <v>54</v>
      </c>
      <c r="B446" s="190">
        <v>43554</v>
      </c>
      <c r="C446">
        <v>49</v>
      </c>
      <c r="D446" t="s">
        <v>453</v>
      </c>
      <c r="E446">
        <v>15</v>
      </c>
    </row>
    <row r="447" spans="1:5" x14ac:dyDescent="0.25">
      <c r="A447" t="s">
        <v>54</v>
      </c>
      <c r="B447" s="190">
        <v>43554</v>
      </c>
      <c r="C447">
        <v>49</v>
      </c>
      <c r="D447" t="s">
        <v>455</v>
      </c>
      <c r="E447">
        <v>7789</v>
      </c>
    </row>
    <row r="448" spans="1:5" x14ac:dyDescent="0.25">
      <c r="A448" t="s">
        <v>54</v>
      </c>
      <c r="B448" s="190">
        <v>43554</v>
      </c>
      <c r="C448">
        <v>49</v>
      </c>
      <c r="D448" t="s">
        <v>456</v>
      </c>
      <c r="E448">
        <v>1682</v>
      </c>
    </row>
    <row r="449" spans="1:5" x14ac:dyDescent="0.25">
      <c r="A449" t="s">
        <v>54</v>
      </c>
      <c r="B449" s="190">
        <v>43554</v>
      </c>
      <c r="C449">
        <v>49</v>
      </c>
      <c r="D449" t="s">
        <v>457</v>
      </c>
      <c r="E449">
        <v>658</v>
      </c>
    </row>
    <row r="450" spans="1:5" x14ac:dyDescent="0.25">
      <c r="A450" t="s">
        <v>54</v>
      </c>
      <c r="B450" s="190">
        <v>43554</v>
      </c>
      <c r="C450">
        <v>49</v>
      </c>
      <c r="D450" t="s">
        <v>458</v>
      </c>
      <c r="E450">
        <v>152</v>
      </c>
    </row>
    <row r="451" spans="1:5" x14ac:dyDescent="0.25">
      <c r="A451" t="s">
        <v>54</v>
      </c>
      <c r="B451" s="190">
        <v>43554</v>
      </c>
      <c r="C451">
        <v>49</v>
      </c>
      <c r="D451" t="s">
        <v>459</v>
      </c>
      <c r="E451">
        <v>17</v>
      </c>
    </row>
    <row r="452" spans="1:5" x14ac:dyDescent="0.25">
      <c r="A452" t="s">
        <v>54</v>
      </c>
      <c r="B452" s="190">
        <v>43582</v>
      </c>
      <c r="C452">
        <v>49</v>
      </c>
      <c r="D452" t="s">
        <v>449</v>
      </c>
      <c r="E452">
        <v>12109</v>
      </c>
    </row>
    <row r="453" spans="1:5" x14ac:dyDescent="0.25">
      <c r="A453" t="s">
        <v>54</v>
      </c>
      <c r="B453" s="190">
        <v>43582</v>
      </c>
      <c r="C453">
        <v>49</v>
      </c>
      <c r="D453" t="s">
        <v>450</v>
      </c>
      <c r="E453">
        <v>1898</v>
      </c>
    </row>
    <row r="454" spans="1:5" x14ac:dyDescent="0.25">
      <c r="A454" t="s">
        <v>54</v>
      </c>
      <c r="B454" s="190">
        <v>43582</v>
      </c>
      <c r="C454">
        <v>49</v>
      </c>
      <c r="D454" t="s">
        <v>451</v>
      </c>
      <c r="E454">
        <v>1614</v>
      </c>
    </row>
    <row r="455" spans="1:5" x14ac:dyDescent="0.25">
      <c r="A455" t="s">
        <v>54</v>
      </c>
      <c r="B455" s="190">
        <v>43582</v>
      </c>
      <c r="C455">
        <v>49</v>
      </c>
      <c r="D455" t="s">
        <v>452</v>
      </c>
      <c r="E455">
        <v>214</v>
      </c>
    </row>
    <row r="456" spans="1:5" x14ac:dyDescent="0.25">
      <c r="A456" t="s">
        <v>54</v>
      </c>
      <c r="B456" s="190">
        <v>43582</v>
      </c>
      <c r="C456">
        <v>49</v>
      </c>
      <c r="D456" t="s">
        <v>453</v>
      </c>
      <c r="E456">
        <v>14</v>
      </c>
    </row>
    <row r="457" spans="1:5" x14ac:dyDescent="0.25">
      <c r="A457" t="s">
        <v>54</v>
      </c>
      <c r="B457" s="190">
        <v>43582</v>
      </c>
      <c r="C457">
        <v>49</v>
      </c>
      <c r="D457" t="s">
        <v>455</v>
      </c>
      <c r="E457">
        <v>9173</v>
      </c>
    </row>
    <row r="458" spans="1:5" x14ac:dyDescent="0.25">
      <c r="A458" t="s">
        <v>54</v>
      </c>
      <c r="B458" s="190">
        <v>43582</v>
      </c>
      <c r="C458">
        <v>49</v>
      </c>
      <c r="D458" t="s">
        <v>456</v>
      </c>
      <c r="E458">
        <v>1490</v>
      </c>
    </row>
    <row r="459" spans="1:5" x14ac:dyDescent="0.25">
      <c r="A459" t="s">
        <v>54</v>
      </c>
      <c r="B459" s="190">
        <v>43582</v>
      </c>
      <c r="C459">
        <v>49</v>
      </c>
      <c r="D459" t="s">
        <v>457</v>
      </c>
      <c r="E459">
        <v>608</v>
      </c>
    </row>
    <row r="460" spans="1:5" x14ac:dyDescent="0.25">
      <c r="A460" t="s">
        <v>54</v>
      </c>
      <c r="B460" s="190">
        <v>43582</v>
      </c>
      <c r="C460">
        <v>49</v>
      </c>
      <c r="D460" t="s">
        <v>458</v>
      </c>
      <c r="E460">
        <v>118</v>
      </c>
    </row>
    <row r="461" spans="1:5" x14ac:dyDescent="0.25">
      <c r="A461" t="s">
        <v>54</v>
      </c>
      <c r="B461" s="190">
        <v>43582</v>
      </c>
      <c r="C461">
        <v>49</v>
      </c>
      <c r="D461" t="s">
        <v>459</v>
      </c>
      <c r="E461">
        <v>13</v>
      </c>
    </row>
    <row r="462" spans="1:5" x14ac:dyDescent="0.25">
      <c r="A462" t="s">
        <v>54</v>
      </c>
      <c r="B462" s="190">
        <v>43610</v>
      </c>
      <c r="C462">
        <v>49</v>
      </c>
      <c r="D462" t="s">
        <v>449</v>
      </c>
      <c r="E462">
        <v>12532</v>
      </c>
    </row>
    <row r="463" spans="1:5" x14ac:dyDescent="0.25">
      <c r="A463" t="s">
        <v>54</v>
      </c>
      <c r="B463" s="190">
        <v>43610</v>
      </c>
      <c r="C463">
        <v>49</v>
      </c>
      <c r="D463" t="s">
        <v>450</v>
      </c>
      <c r="E463">
        <v>1821</v>
      </c>
    </row>
    <row r="464" spans="1:5" x14ac:dyDescent="0.25">
      <c r="A464" t="s">
        <v>54</v>
      </c>
      <c r="B464" s="190">
        <v>43610</v>
      </c>
      <c r="C464">
        <v>49</v>
      </c>
      <c r="D464" t="s">
        <v>451</v>
      </c>
      <c r="E464">
        <v>1961</v>
      </c>
    </row>
    <row r="465" spans="1:5" x14ac:dyDescent="0.25">
      <c r="A465" t="s">
        <v>54</v>
      </c>
      <c r="B465" s="190">
        <v>43610</v>
      </c>
      <c r="C465">
        <v>49</v>
      </c>
      <c r="D465" t="s">
        <v>452</v>
      </c>
      <c r="E465">
        <v>246</v>
      </c>
    </row>
    <row r="466" spans="1:5" x14ac:dyDescent="0.25">
      <c r="A466" t="s">
        <v>54</v>
      </c>
      <c r="B466" s="190">
        <v>43610</v>
      </c>
      <c r="C466">
        <v>49</v>
      </c>
      <c r="D466" t="s">
        <v>453</v>
      </c>
      <c r="E466">
        <v>12</v>
      </c>
    </row>
    <row r="467" spans="1:5" x14ac:dyDescent="0.25">
      <c r="A467" t="s">
        <v>54</v>
      </c>
      <c r="B467" s="190">
        <v>43610</v>
      </c>
      <c r="C467">
        <v>49</v>
      </c>
      <c r="D467" t="s">
        <v>455</v>
      </c>
      <c r="E467">
        <v>9340</v>
      </c>
    </row>
    <row r="468" spans="1:5" x14ac:dyDescent="0.25">
      <c r="A468" t="s">
        <v>54</v>
      </c>
      <c r="B468" s="190">
        <v>43610</v>
      </c>
      <c r="C468">
        <v>49</v>
      </c>
      <c r="D468" t="s">
        <v>456</v>
      </c>
      <c r="E468">
        <v>1281</v>
      </c>
    </row>
    <row r="469" spans="1:5" x14ac:dyDescent="0.25">
      <c r="A469" t="s">
        <v>54</v>
      </c>
      <c r="B469" s="190">
        <v>43610</v>
      </c>
      <c r="C469">
        <v>49</v>
      </c>
      <c r="D469" t="s">
        <v>457</v>
      </c>
      <c r="E469">
        <v>937</v>
      </c>
    </row>
    <row r="470" spans="1:5" x14ac:dyDescent="0.25">
      <c r="A470" t="s">
        <v>54</v>
      </c>
      <c r="B470" s="190">
        <v>43610</v>
      </c>
      <c r="C470">
        <v>49</v>
      </c>
      <c r="D470" t="s">
        <v>458</v>
      </c>
      <c r="E470">
        <v>212</v>
      </c>
    </row>
    <row r="471" spans="1:5" x14ac:dyDescent="0.25">
      <c r="A471" t="s">
        <v>54</v>
      </c>
      <c r="B471" s="190">
        <v>43610</v>
      </c>
      <c r="C471">
        <v>49</v>
      </c>
      <c r="D471" t="s">
        <v>459</v>
      </c>
      <c r="E471">
        <v>35</v>
      </c>
    </row>
    <row r="472" spans="1:5" x14ac:dyDescent="0.25">
      <c r="A472" t="s">
        <v>54</v>
      </c>
      <c r="B472" s="190">
        <v>43610</v>
      </c>
      <c r="C472">
        <v>49</v>
      </c>
      <c r="D472" t="s">
        <v>460</v>
      </c>
      <c r="E472">
        <v>1</v>
      </c>
    </row>
    <row r="473" spans="1:5" x14ac:dyDescent="0.25">
      <c r="A473" t="s">
        <v>54</v>
      </c>
      <c r="B473" s="190">
        <v>43645</v>
      </c>
      <c r="C473">
        <v>49</v>
      </c>
      <c r="D473" t="s">
        <v>449</v>
      </c>
      <c r="E473">
        <v>11515</v>
      </c>
    </row>
    <row r="474" spans="1:5" x14ac:dyDescent="0.25">
      <c r="A474" t="s">
        <v>54</v>
      </c>
      <c r="B474" s="190">
        <v>43645</v>
      </c>
      <c r="C474">
        <v>49</v>
      </c>
      <c r="D474" t="s">
        <v>450</v>
      </c>
      <c r="E474">
        <v>1643</v>
      </c>
    </row>
    <row r="475" spans="1:5" x14ac:dyDescent="0.25">
      <c r="A475" t="s">
        <v>54</v>
      </c>
      <c r="B475" s="190">
        <v>43645</v>
      </c>
      <c r="C475">
        <v>49</v>
      </c>
      <c r="D475" t="s">
        <v>451</v>
      </c>
      <c r="E475">
        <v>1640</v>
      </c>
    </row>
    <row r="476" spans="1:5" x14ac:dyDescent="0.25">
      <c r="A476" t="s">
        <v>54</v>
      </c>
      <c r="B476" s="190">
        <v>43645</v>
      </c>
      <c r="C476">
        <v>49</v>
      </c>
      <c r="D476" t="s">
        <v>452</v>
      </c>
      <c r="E476">
        <v>204</v>
      </c>
    </row>
    <row r="477" spans="1:5" x14ac:dyDescent="0.25">
      <c r="A477" t="s">
        <v>54</v>
      </c>
      <c r="B477" s="190">
        <v>43645</v>
      </c>
      <c r="C477">
        <v>49</v>
      </c>
      <c r="D477" t="s">
        <v>453</v>
      </c>
      <c r="E477">
        <v>14</v>
      </c>
    </row>
    <row r="478" spans="1:5" x14ac:dyDescent="0.25">
      <c r="A478" t="s">
        <v>54</v>
      </c>
      <c r="B478" s="190">
        <v>43645</v>
      </c>
      <c r="C478">
        <v>49</v>
      </c>
      <c r="D478" t="s">
        <v>454</v>
      </c>
      <c r="E478">
        <v>1</v>
      </c>
    </row>
    <row r="479" spans="1:5" x14ac:dyDescent="0.25">
      <c r="A479" t="s">
        <v>54</v>
      </c>
      <c r="B479" s="190">
        <v>43645</v>
      </c>
      <c r="C479">
        <v>49</v>
      </c>
      <c r="D479" t="s">
        <v>455</v>
      </c>
      <c r="E479">
        <v>7505</v>
      </c>
    </row>
    <row r="480" spans="1:5" x14ac:dyDescent="0.25">
      <c r="A480" t="s">
        <v>54</v>
      </c>
      <c r="B480" s="190">
        <v>43645</v>
      </c>
      <c r="C480">
        <v>49</v>
      </c>
      <c r="D480" t="s">
        <v>456</v>
      </c>
      <c r="E480">
        <v>957</v>
      </c>
    </row>
    <row r="481" spans="1:5" x14ac:dyDescent="0.25">
      <c r="A481" t="s">
        <v>54</v>
      </c>
      <c r="B481" s="190">
        <v>43645</v>
      </c>
      <c r="C481">
        <v>49</v>
      </c>
      <c r="D481" t="s">
        <v>457</v>
      </c>
      <c r="E481">
        <v>556</v>
      </c>
    </row>
    <row r="482" spans="1:5" x14ac:dyDescent="0.25">
      <c r="A482" t="s">
        <v>54</v>
      </c>
      <c r="B482" s="190">
        <v>43645</v>
      </c>
      <c r="C482">
        <v>49</v>
      </c>
      <c r="D482" t="s">
        <v>458</v>
      </c>
      <c r="E482">
        <v>114</v>
      </c>
    </row>
    <row r="483" spans="1:5" x14ac:dyDescent="0.25">
      <c r="A483" t="s">
        <v>54</v>
      </c>
      <c r="B483" s="190">
        <v>43645</v>
      </c>
      <c r="C483">
        <v>49</v>
      </c>
      <c r="D483" t="s">
        <v>459</v>
      </c>
      <c r="E483">
        <v>11</v>
      </c>
    </row>
    <row r="484" spans="1:5" x14ac:dyDescent="0.25">
      <c r="A484" t="s">
        <v>54</v>
      </c>
      <c r="B484" s="190">
        <v>43673</v>
      </c>
      <c r="C484">
        <v>49</v>
      </c>
      <c r="D484" t="s">
        <v>449</v>
      </c>
      <c r="E484">
        <v>10189</v>
      </c>
    </row>
    <row r="485" spans="1:5" x14ac:dyDescent="0.25">
      <c r="A485" t="s">
        <v>54</v>
      </c>
      <c r="B485" s="190">
        <v>43673</v>
      </c>
      <c r="C485">
        <v>49</v>
      </c>
      <c r="D485" t="s">
        <v>450</v>
      </c>
      <c r="E485">
        <v>1435</v>
      </c>
    </row>
    <row r="486" spans="1:5" x14ac:dyDescent="0.25">
      <c r="A486" t="s">
        <v>54</v>
      </c>
      <c r="B486" s="190">
        <v>43673</v>
      </c>
      <c r="C486">
        <v>49</v>
      </c>
      <c r="D486" t="s">
        <v>451</v>
      </c>
      <c r="E486">
        <v>1512</v>
      </c>
    </row>
    <row r="487" spans="1:5" x14ac:dyDescent="0.25">
      <c r="A487" t="s">
        <v>54</v>
      </c>
      <c r="B487" s="190">
        <v>43673</v>
      </c>
      <c r="C487">
        <v>49</v>
      </c>
      <c r="D487" t="s">
        <v>452</v>
      </c>
      <c r="E487">
        <v>206</v>
      </c>
    </row>
    <row r="488" spans="1:5" x14ac:dyDescent="0.25">
      <c r="A488" t="s">
        <v>54</v>
      </c>
      <c r="B488" s="190">
        <v>43673</v>
      </c>
      <c r="C488">
        <v>49</v>
      </c>
      <c r="D488" t="s">
        <v>453</v>
      </c>
      <c r="E488">
        <v>10</v>
      </c>
    </row>
    <row r="489" spans="1:5" x14ac:dyDescent="0.25">
      <c r="A489" t="s">
        <v>54</v>
      </c>
      <c r="B489" s="190">
        <v>43673</v>
      </c>
      <c r="C489">
        <v>49</v>
      </c>
      <c r="D489" t="s">
        <v>455</v>
      </c>
      <c r="E489">
        <v>5875</v>
      </c>
    </row>
    <row r="490" spans="1:5" x14ac:dyDescent="0.25">
      <c r="A490" t="s">
        <v>54</v>
      </c>
      <c r="B490" s="190">
        <v>43673</v>
      </c>
      <c r="C490">
        <v>49</v>
      </c>
      <c r="D490" t="s">
        <v>456</v>
      </c>
      <c r="E490">
        <v>700</v>
      </c>
    </row>
    <row r="491" spans="1:5" x14ac:dyDescent="0.25">
      <c r="A491" t="s">
        <v>54</v>
      </c>
      <c r="B491" s="190">
        <v>43673</v>
      </c>
      <c r="C491">
        <v>49</v>
      </c>
      <c r="D491" t="s">
        <v>457</v>
      </c>
      <c r="E491">
        <v>501</v>
      </c>
    </row>
    <row r="492" spans="1:5" x14ac:dyDescent="0.25">
      <c r="A492" t="s">
        <v>54</v>
      </c>
      <c r="B492" s="190">
        <v>43673</v>
      </c>
      <c r="C492">
        <v>49</v>
      </c>
      <c r="D492" t="s">
        <v>458</v>
      </c>
      <c r="E492">
        <v>118</v>
      </c>
    </row>
    <row r="493" spans="1:5" x14ac:dyDescent="0.25">
      <c r="A493" t="s">
        <v>54</v>
      </c>
      <c r="B493" s="190">
        <v>43673</v>
      </c>
      <c r="C493">
        <v>49</v>
      </c>
      <c r="D493" t="s">
        <v>459</v>
      </c>
      <c r="E493">
        <v>24</v>
      </c>
    </row>
    <row r="494" spans="1:5" x14ac:dyDescent="0.25">
      <c r="A494" t="s">
        <v>54</v>
      </c>
      <c r="B494" s="190">
        <v>43673</v>
      </c>
      <c r="C494">
        <v>49</v>
      </c>
      <c r="D494" t="s">
        <v>460</v>
      </c>
      <c r="E494">
        <v>1</v>
      </c>
    </row>
    <row r="495" spans="1:5" x14ac:dyDescent="0.25">
      <c r="A495" t="s">
        <v>54</v>
      </c>
      <c r="B495" s="190">
        <v>43708</v>
      </c>
      <c r="C495">
        <v>49</v>
      </c>
      <c r="D495" t="s">
        <v>449</v>
      </c>
      <c r="E495">
        <v>11571</v>
      </c>
    </row>
    <row r="496" spans="1:5" x14ac:dyDescent="0.25">
      <c r="A496" t="s">
        <v>54</v>
      </c>
      <c r="B496" s="190">
        <v>43708</v>
      </c>
      <c r="C496">
        <v>49</v>
      </c>
      <c r="D496" t="s">
        <v>450</v>
      </c>
      <c r="E496">
        <v>1608</v>
      </c>
    </row>
    <row r="497" spans="1:5" x14ac:dyDescent="0.25">
      <c r="A497" t="s">
        <v>54</v>
      </c>
      <c r="B497" s="190">
        <v>43708</v>
      </c>
      <c r="C497">
        <v>49</v>
      </c>
      <c r="D497" t="s">
        <v>451</v>
      </c>
      <c r="E497">
        <v>1716</v>
      </c>
    </row>
    <row r="498" spans="1:5" x14ac:dyDescent="0.25">
      <c r="A498" t="s">
        <v>54</v>
      </c>
      <c r="B498" s="190">
        <v>43708</v>
      </c>
      <c r="C498">
        <v>49</v>
      </c>
      <c r="D498" t="s">
        <v>452</v>
      </c>
      <c r="E498">
        <v>240</v>
      </c>
    </row>
    <row r="499" spans="1:5" x14ac:dyDescent="0.25">
      <c r="A499" t="s">
        <v>54</v>
      </c>
      <c r="B499" s="190">
        <v>43708</v>
      </c>
      <c r="C499">
        <v>49</v>
      </c>
      <c r="D499" t="s">
        <v>453</v>
      </c>
      <c r="E499">
        <v>17</v>
      </c>
    </row>
    <row r="500" spans="1:5" x14ac:dyDescent="0.25">
      <c r="A500" t="s">
        <v>54</v>
      </c>
      <c r="B500" s="190">
        <v>43708</v>
      </c>
      <c r="C500">
        <v>49</v>
      </c>
      <c r="D500" t="s">
        <v>455</v>
      </c>
      <c r="E500">
        <v>6064</v>
      </c>
    </row>
    <row r="501" spans="1:5" x14ac:dyDescent="0.25">
      <c r="A501" t="s">
        <v>54</v>
      </c>
      <c r="B501" s="190">
        <v>43708</v>
      </c>
      <c r="C501">
        <v>49</v>
      </c>
      <c r="D501" t="s">
        <v>456</v>
      </c>
      <c r="E501">
        <v>542</v>
      </c>
    </row>
    <row r="502" spans="1:5" x14ac:dyDescent="0.25">
      <c r="A502" t="s">
        <v>54</v>
      </c>
      <c r="B502" s="190">
        <v>43708</v>
      </c>
      <c r="C502">
        <v>49</v>
      </c>
      <c r="D502" t="s">
        <v>457</v>
      </c>
      <c r="E502">
        <v>555</v>
      </c>
    </row>
    <row r="503" spans="1:5" x14ac:dyDescent="0.25">
      <c r="A503" t="s">
        <v>54</v>
      </c>
      <c r="B503" s="190">
        <v>43708</v>
      </c>
      <c r="C503">
        <v>49</v>
      </c>
      <c r="D503" t="s">
        <v>458</v>
      </c>
      <c r="E503">
        <v>120</v>
      </c>
    </row>
    <row r="504" spans="1:5" x14ac:dyDescent="0.25">
      <c r="A504" t="s">
        <v>54</v>
      </c>
      <c r="B504" s="190">
        <v>43708</v>
      </c>
      <c r="C504">
        <v>49</v>
      </c>
      <c r="D504" t="s">
        <v>459</v>
      </c>
      <c r="E504">
        <v>13</v>
      </c>
    </row>
    <row r="505" spans="1:5" x14ac:dyDescent="0.25">
      <c r="A505" t="s">
        <v>54</v>
      </c>
      <c r="B505" s="190">
        <v>43736</v>
      </c>
      <c r="C505">
        <v>49</v>
      </c>
      <c r="D505" t="s">
        <v>449</v>
      </c>
      <c r="E505">
        <v>12994</v>
      </c>
    </row>
    <row r="506" spans="1:5" x14ac:dyDescent="0.25">
      <c r="A506" t="s">
        <v>54</v>
      </c>
      <c r="B506" s="190">
        <v>43736</v>
      </c>
      <c r="C506">
        <v>49</v>
      </c>
      <c r="D506" t="s">
        <v>450</v>
      </c>
      <c r="E506">
        <v>1908</v>
      </c>
    </row>
    <row r="507" spans="1:5" x14ac:dyDescent="0.25">
      <c r="A507" t="s">
        <v>54</v>
      </c>
      <c r="B507" s="190">
        <v>43736</v>
      </c>
      <c r="C507">
        <v>49</v>
      </c>
      <c r="D507" t="s">
        <v>451</v>
      </c>
      <c r="E507">
        <v>1745</v>
      </c>
    </row>
    <row r="508" spans="1:5" x14ac:dyDescent="0.25">
      <c r="A508" t="s">
        <v>54</v>
      </c>
      <c r="B508" s="190">
        <v>43736</v>
      </c>
      <c r="C508">
        <v>49</v>
      </c>
      <c r="D508" t="s">
        <v>452</v>
      </c>
      <c r="E508">
        <v>244</v>
      </c>
    </row>
    <row r="509" spans="1:5" x14ac:dyDescent="0.25">
      <c r="A509" t="s">
        <v>54</v>
      </c>
      <c r="B509" s="190">
        <v>43736</v>
      </c>
      <c r="C509">
        <v>49</v>
      </c>
      <c r="D509" t="s">
        <v>453</v>
      </c>
      <c r="E509">
        <v>11</v>
      </c>
    </row>
    <row r="510" spans="1:5" x14ac:dyDescent="0.25">
      <c r="A510" t="s">
        <v>54</v>
      </c>
      <c r="B510" s="190">
        <v>43736</v>
      </c>
      <c r="C510">
        <v>49</v>
      </c>
      <c r="D510" t="s">
        <v>455</v>
      </c>
      <c r="E510">
        <v>5643</v>
      </c>
    </row>
    <row r="511" spans="1:5" x14ac:dyDescent="0.25">
      <c r="A511" t="s">
        <v>54</v>
      </c>
      <c r="B511" s="190">
        <v>43736</v>
      </c>
      <c r="C511">
        <v>49</v>
      </c>
      <c r="D511" t="s">
        <v>456</v>
      </c>
      <c r="E511">
        <v>507</v>
      </c>
    </row>
    <row r="512" spans="1:5" x14ac:dyDescent="0.25">
      <c r="A512" t="s">
        <v>54</v>
      </c>
      <c r="B512" s="190">
        <v>43736</v>
      </c>
      <c r="C512">
        <v>49</v>
      </c>
      <c r="D512" t="s">
        <v>457</v>
      </c>
      <c r="E512">
        <v>552</v>
      </c>
    </row>
    <row r="513" spans="1:5" x14ac:dyDescent="0.25">
      <c r="A513" t="s">
        <v>54</v>
      </c>
      <c r="B513" s="190">
        <v>43736</v>
      </c>
      <c r="C513">
        <v>49</v>
      </c>
      <c r="D513" t="s">
        <v>458</v>
      </c>
      <c r="E513">
        <v>110</v>
      </c>
    </row>
    <row r="514" spans="1:5" x14ac:dyDescent="0.25">
      <c r="A514" t="s">
        <v>54</v>
      </c>
      <c r="B514" s="190">
        <v>43736</v>
      </c>
      <c r="C514">
        <v>49</v>
      </c>
      <c r="D514" t="s">
        <v>459</v>
      </c>
      <c r="E514">
        <v>15</v>
      </c>
    </row>
    <row r="515" spans="1:5" x14ac:dyDescent="0.25">
      <c r="A515" t="s">
        <v>54</v>
      </c>
      <c r="B515" s="190">
        <v>43764</v>
      </c>
      <c r="C515">
        <v>49</v>
      </c>
      <c r="D515" t="s">
        <v>449</v>
      </c>
      <c r="E515">
        <v>16004</v>
      </c>
    </row>
    <row r="516" spans="1:5" x14ac:dyDescent="0.25">
      <c r="A516" t="s">
        <v>54</v>
      </c>
      <c r="B516" s="190">
        <v>43764</v>
      </c>
      <c r="C516">
        <v>49</v>
      </c>
      <c r="D516" t="s">
        <v>450</v>
      </c>
      <c r="E516">
        <v>2460</v>
      </c>
    </row>
    <row r="517" spans="1:5" x14ac:dyDescent="0.25">
      <c r="A517" t="s">
        <v>54</v>
      </c>
      <c r="B517" s="190">
        <v>43764</v>
      </c>
      <c r="C517">
        <v>49</v>
      </c>
      <c r="D517" t="s">
        <v>451</v>
      </c>
      <c r="E517">
        <v>1752</v>
      </c>
    </row>
    <row r="518" spans="1:5" x14ac:dyDescent="0.25">
      <c r="A518" t="s">
        <v>54</v>
      </c>
      <c r="B518" s="190">
        <v>43764</v>
      </c>
      <c r="C518">
        <v>49</v>
      </c>
      <c r="D518" t="s">
        <v>452</v>
      </c>
      <c r="E518">
        <v>224</v>
      </c>
    </row>
    <row r="519" spans="1:5" x14ac:dyDescent="0.25">
      <c r="A519" t="s">
        <v>54</v>
      </c>
      <c r="B519" s="190">
        <v>43764</v>
      </c>
      <c r="C519">
        <v>49</v>
      </c>
      <c r="D519" t="s">
        <v>453</v>
      </c>
      <c r="E519">
        <v>20</v>
      </c>
    </row>
    <row r="520" spans="1:5" x14ac:dyDescent="0.25">
      <c r="A520" t="s">
        <v>54</v>
      </c>
      <c r="B520" s="190">
        <v>43764</v>
      </c>
      <c r="C520">
        <v>49</v>
      </c>
      <c r="D520" t="s">
        <v>455</v>
      </c>
      <c r="E520">
        <v>5745</v>
      </c>
    </row>
    <row r="521" spans="1:5" x14ac:dyDescent="0.25">
      <c r="A521" t="s">
        <v>54</v>
      </c>
      <c r="B521" s="190">
        <v>43764</v>
      </c>
      <c r="C521">
        <v>49</v>
      </c>
      <c r="D521" t="s">
        <v>456</v>
      </c>
      <c r="E521">
        <v>625</v>
      </c>
    </row>
    <row r="522" spans="1:5" x14ac:dyDescent="0.25">
      <c r="A522" t="s">
        <v>54</v>
      </c>
      <c r="B522" s="190">
        <v>43764</v>
      </c>
      <c r="C522">
        <v>49</v>
      </c>
      <c r="D522" t="s">
        <v>457</v>
      </c>
      <c r="E522">
        <v>548</v>
      </c>
    </row>
    <row r="523" spans="1:5" x14ac:dyDescent="0.25">
      <c r="A523" t="s">
        <v>54</v>
      </c>
      <c r="B523" s="190">
        <v>43764</v>
      </c>
      <c r="C523">
        <v>49</v>
      </c>
      <c r="D523" t="s">
        <v>458</v>
      </c>
      <c r="E523">
        <v>106</v>
      </c>
    </row>
    <row r="524" spans="1:5" x14ac:dyDescent="0.25">
      <c r="A524" t="s">
        <v>54</v>
      </c>
      <c r="B524" s="190">
        <v>43764</v>
      </c>
      <c r="C524">
        <v>49</v>
      </c>
      <c r="D524" t="s">
        <v>459</v>
      </c>
      <c r="E524">
        <v>8</v>
      </c>
    </row>
    <row r="525" spans="1:5" x14ac:dyDescent="0.25">
      <c r="A525" t="s">
        <v>54</v>
      </c>
      <c r="B525" s="190">
        <v>43799</v>
      </c>
      <c r="C525">
        <v>49</v>
      </c>
      <c r="D525" t="s">
        <v>449</v>
      </c>
      <c r="E525">
        <v>16275</v>
      </c>
    </row>
    <row r="526" spans="1:5" x14ac:dyDescent="0.25">
      <c r="A526" t="s">
        <v>54</v>
      </c>
      <c r="B526" s="190">
        <v>43799</v>
      </c>
      <c r="C526">
        <v>49</v>
      </c>
      <c r="D526" t="s">
        <v>450</v>
      </c>
      <c r="E526">
        <v>2327</v>
      </c>
    </row>
    <row r="527" spans="1:5" x14ac:dyDescent="0.25">
      <c r="A527" t="s">
        <v>54</v>
      </c>
      <c r="B527" s="190">
        <v>43799</v>
      </c>
      <c r="C527">
        <v>49</v>
      </c>
      <c r="D527" t="s">
        <v>451</v>
      </c>
      <c r="E527">
        <v>1693</v>
      </c>
    </row>
    <row r="528" spans="1:5" x14ac:dyDescent="0.25">
      <c r="A528" t="s">
        <v>54</v>
      </c>
      <c r="B528" s="190">
        <v>43799</v>
      </c>
      <c r="C528">
        <v>49</v>
      </c>
      <c r="D528" t="s">
        <v>452</v>
      </c>
      <c r="E528">
        <v>233</v>
      </c>
    </row>
    <row r="529" spans="1:5" x14ac:dyDescent="0.25">
      <c r="A529" t="s">
        <v>54</v>
      </c>
      <c r="B529" s="190">
        <v>43799</v>
      </c>
      <c r="C529">
        <v>49</v>
      </c>
      <c r="D529" t="s">
        <v>453</v>
      </c>
      <c r="E529">
        <v>14</v>
      </c>
    </row>
    <row r="530" spans="1:5" x14ac:dyDescent="0.25">
      <c r="A530" t="s">
        <v>54</v>
      </c>
      <c r="B530" s="190">
        <v>43799</v>
      </c>
      <c r="C530">
        <v>49</v>
      </c>
      <c r="D530" t="s">
        <v>455</v>
      </c>
      <c r="E530">
        <v>6514</v>
      </c>
    </row>
    <row r="531" spans="1:5" x14ac:dyDescent="0.25">
      <c r="A531" t="s">
        <v>54</v>
      </c>
      <c r="B531" s="190">
        <v>43799</v>
      </c>
      <c r="C531">
        <v>49</v>
      </c>
      <c r="D531" t="s">
        <v>456</v>
      </c>
      <c r="E531">
        <v>744</v>
      </c>
    </row>
    <row r="532" spans="1:5" x14ac:dyDescent="0.25">
      <c r="A532" t="s">
        <v>54</v>
      </c>
      <c r="B532" s="190">
        <v>43799</v>
      </c>
      <c r="C532">
        <v>49</v>
      </c>
      <c r="D532" t="s">
        <v>457</v>
      </c>
      <c r="E532">
        <v>481</v>
      </c>
    </row>
    <row r="533" spans="1:5" x14ac:dyDescent="0.25">
      <c r="A533" t="s">
        <v>54</v>
      </c>
      <c r="B533" s="190">
        <v>43799</v>
      </c>
      <c r="C533">
        <v>49</v>
      </c>
      <c r="D533" t="s">
        <v>458</v>
      </c>
      <c r="E533">
        <v>93</v>
      </c>
    </row>
    <row r="534" spans="1:5" x14ac:dyDescent="0.25">
      <c r="A534" t="s">
        <v>54</v>
      </c>
      <c r="B534" s="190">
        <v>43799</v>
      </c>
      <c r="C534">
        <v>49</v>
      </c>
      <c r="D534" t="s">
        <v>459</v>
      </c>
      <c r="E534">
        <v>10</v>
      </c>
    </row>
    <row r="535" spans="1:5" x14ac:dyDescent="0.25">
      <c r="A535" t="s">
        <v>54</v>
      </c>
      <c r="B535" s="190">
        <v>43820</v>
      </c>
      <c r="C535">
        <v>49</v>
      </c>
      <c r="D535" t="s">
        <v>449</v>
      </c>
      <c r="E535">
        <v>14504</v>
      </c>
    </row>
    <row r="536" spans="1:5" x14ac:dyDescent="0.25">
      <c r="A536" t="s">
        <v>54</v>
      </c>
      <c r="B536" s="190">
        <v>43820</v>
      </c>
      <c r="C536">
        <v>49</v>
      </c>
      <c r="D536" t="s">
        <v>450</v>
      </c>
      <c r="E536">
        <v>2123</v>
      </c>
    </row>
    <row r="537" spans="1:5" x14ac:dyDescent="0.25">
      <c r="A537" t="s">
        <v>54</v>
      </c>
      <c r="B537" s="190">
        <v>43820</v>
      </c>
      <c r="C537">
        <v>49</v>
      </c>
      <c r="D537" t="s">
        <v>451</v>
      </c>
      <c r="E537">
        <v>1755</v>
      </c>
    </row>
    <row r="538" spans="1:5" x14ac:dyDescent="0.25">
      <c r="A538" t="s">
        <v>54</v>
      </c>
      <c r="B538" s="190">
        <v>43820</v>
      </c>
      <c r="C538">
        <v>49</v>
      </c>
      <c r="D538" t="s">
        <v>452</v>
      </c>
      <c r="E538">
        <v>222</v>
      </c>
    </row>
    <row r="539" spans="1:5" x14ac:dyDescent="0.25">
      <c r="A539" t="s">
        <v>54</v>
      </c>
      <c r="B539" s="190">
        <v>43820</v>
      </c>
      <c r="C539">
        <v>49</v>
      </c>
      <c r="D539" t="s">
        <v>453</v>
      </c>
      <c r="E539">
        <v>13</v>
      </c>
    </row>
    <row r="540" spans="1:5" x14ac:dyDescent="0.25">
      <c r="A540" t="s">
        <v>54</v>
      </c>
      <c r="B540" s="190">
        <v>43820</v>
      </c>
      <c r="C540">
        <v>49</v>
      </c>
      <c r="D540" t="s">
        <v>455</v>
      </c>
      <c r="E540">
        <v>6270</v>
      </c>
    </row>
    <row r="541" spans="1:5" x14ac:dyDescent="0.25">
      <c r="A541" t="s">
        <v>54</v>
      </c>
      <c r="B541" s="190">
        <v>43820</v>
      </c>
      <c r="C541">
        <v>49</v>
      </c>
      <c r="D541" t="s">
        <v>456</v>
      </c>
      <c r="E541">
        <v>842</v>
      </c>
    </row>
    <row r="542" spans="1:5" x14ac:dyDescent="0.25">
      <c r="A542" t="s">
        <v>54</v>
      </c>
      <c r="B542" s="190">
        <v>43820</v>
      </c>
      <c r="C542">
        <v>49</v>
      </c>
      <c r="D542" t="s">
        <v>457</v>
      </c>
      <c r="E542">
        <v>610</v>
      </c>
    </row>
    <row r="543" spans="1:5" x14ac:dyDescent="0.25">
      <c r="A543" t="s">
        <v>54</v>
      </c>
      <c r="B543" s="190">
        <v>43820</v>
      </c>
      <c r="C543">
        <v>49</v>
      </c>
      <c r="D543" t="s">
        <v>458</v>
      </c>
      <c r="E543">
        <v>143</v>
      </c>
    </row>
    <row r="544" spans="1:5" x14ac:dyDescent="0.25">
      <c r="A544" t="s">
        <v>54</v>
      </c>
      <c r="B544" s="190">
        <v>43820</v>
      </c>
      <c r="C544">
        <v>49</v>
      </c>
      <c r="D544" t="s">
        <v>459</v>
      </c>
      <c r="E544">
        <v>16</v>
      </c>
    </row>
    <row r="545" spans="1:5" x14ac:dyDescent="0.25">
      <c r="A545" t="s">
        <v>54</v>
      </c>
      <c r="B545" s="190">
        <v>43855</v>
      </c>
      <c r="C545">
        <v>49</v>
      </c>
      <c r="D545" t="s">
        <v>449</v>
      </c>
      <c r="E545">
        <v>14302</v>
      </c>
    </row>
    <row r="546" spans="1:5" x14ac:dyDescent="0.25">
      <c r="A546" t="s">
        <v>54</v>
      </c>
      <c r="B546" s="190">
        <v>43855</v>
      </c>
      <c r="C546">
        <v>49</v>
      </c>
      <c r="D546" t="s">
        <v>450</v>
      </c>
      <c r="E546">
        <v>2026</v>
      </c>
    </row>
    <row r="547" spans="1:5" x14ac:dyDescent="0.25">
      <c r="A547" t="s">
        <v>54</v>
      </c>
      <c r="B547" s="190">
        <v>43855</v>
      </c>
      <c r="C547">
        <v>49</v>
      </c>
      <c r="D547" t="s">
        <v>451</v>
      </c>
      <c r="E547">
        <v>1933</v>
      </c>
    </row>
    <row r="548" spans="1:5" x14ac:dyDescent="0.25">
      <c r="A548" t="s">
        <v>54</v>
      </c>
      <c r="B548" s="190">
        <v>43855</v>
      </c>
      <c r="C548">
        <v>49</v>
      </c>
      <c r="D548" t="s">
        <v>452</v>
      </c>
      <c r="E548">
        <v>256</v>
      </c>
    </row>
    <row r="549" spans="1:5" x14ac:dyDescent="0.25">
      <c r="A549" t="s">
        <v>54</v>
      </c>
      <c r="B549" s="190">
        <v>43855</v>
      </c>
      <c r="C549">
        <v>49</v>
      </c>
      <c r="D549" t="s">
        <v>453</v>
      </c>
      <c r="E549">
        <v>30</v>
      </c>
    </row>
    <row r="550" spans="1:5" x14ac:dyDescent="0.25">
      <c r="A550" t="s">
        <v>54</v>
      </c>
      <c r="B550" s="190">
        <v>43855</v>
      </c>
      <c r="C550">
        <v>49</v>
      </c>
      <c r="D550" t="s">
        <v>454</v>
      </c>
      <c r="E550">
        <v>1</v>
      </c>
    </row>
    <row r="551" spans="1:5" x14ac:dyDescent="0.25">
      <c r="A551" t="s">
        <v>54</v>
      </c>
      <c r="B551" s="190">
        <v>43855</v>
      </c>
      <c r="C551">
        <v>49</v>
      </c>
      <c r="D551" t="s">
        <v>455</v>
      </c>
      <c r="E551">
        <v>7559</v>
      </c>
    </row>
    <row r="552" spans="1:5" x14ac:dyDescent="0.25">
      <c r="A552" t="s">
        <v>54</v>
      </c>
      <c r="B552" s="190">
        <v>43855</v>
      </c>
      <c r="C552">
        <v>49</v>
      </c>
      <c r="D552" t="s">
        <v>456</v>
      </c>
      <c r="E552">
        <v>1217</v>
      </c>
    </row>
    <row r="553" spans="1:5" x14ac:dyDescent="0.25">
      <c r="A553" t="s">
        <v>54</v>
      </c>
      <c r="B553" s="190">
        <v>43855</v>
      </c>
      <c r="C553">
        <v>49</v>
      </c>
      <c r="D553" t="s">
        <v>457</v>
      </c>
      <c r="E553">
        <v>662</v>
      </c>
    </row>
    <row r="554" spans="1:5" x14ac:dyDescent="0.25">
      <c r="A554" t="s">
        <v>54</v>
      </c>
      <c r="B554" s="190">
        <v>43855</v>
      </c>
      <c r="C554">
        <v>49</v>
      </c>
      <c r="D554" t="s">
        <v>458</v>
      </c>
      <c r="E554">
        <v>138</v>
      </c>
    </row>
    <row r="555" spans="1:5" x14ac:dyDescent="0.25">
      <c r="A555" t="s">
        <v>54</v>
      </c>
      <c r="B555" s="190">
        <v>43855</v>
      </c>
      <c r="C555">
        <v>49</v>
      </c>
      <c r="D555" t="s">
        <v>459</v>
      </c>
      <c r="E555">
        <v>15</v>
      </c>
    </row>
    <row r="556" spans="1:5" x14ac:dyDescent="0.25">
      <c r="A556" t="s">
        <v>54</v>
      </c>
      <c r="B556" s="190">
        <v>43890</v>
      </c>
      <c r="C556">
        <v>49</v>
      </c>
      <c r="D556" t="s">
        <v>449</v>
      </c>
      <c r="E556">
        <v>13253</v>
      </c>
    </row>
    <row r="557" spans="1:5" x14ac:dyDescent="0.25">
      <c r="A557" t="s">
        <v>54</v>
      </c>
      <c r="B557" s="190">
        <v>43890</v>
      </c>
      <c r="C557">
        <v>49</v>
      </c>
      <c r="D557" t="s">
        <v>450</v>
      </c>
      <c r="E557">
        <v>1939</v>
      </c>
    </row>
    <row r="558" spans="1:5" x14ac:dyDescent="0.25">
      <c r="A558" t="s">
        <v>54</v>
      </c>
      <c r="B558" s="190">
        <v>43890</v>
      </c>
      <c r="C558">
        <v>49</v>
      </c>
      <c r="D558" t="s">
        <v>451</v>
      </c>
      <c r="E558">
        <v>1552</v>
      </c>
    </row>
    <row r="559" spans="1:5" x14ac:dyDescent="0.25">
      <c r="A559" t="s">
        <v>54</v>
      </c>
      <c r="B559" s="190">
        <v>43890</v>
      </c>
      <c r="C559">
        <v>49</v>
      </c>
      <c r="D559" t="s">
        <v>452</v>
      </c>
      <c r="E559">
        <v>176</v>
      </c>
    </row>
    <row r="560" spans="1:5" x14ac:dyDescent="0.25">
      <c r="A560" t="s">
        <v>54</v>
      </c>
      <c r="B560" s="190">
        <v>43890</v>
      </c>
      <c r="C560">
        <v>49</v>
      </c>
      <c r="D560" t="s">
        <v>453</v>
      </c>
      <c r="E560">
        <v>11</v>
      </c>
    </row>
    <row r="561" spans="1:5" x14ac:dyDescent="0.25">
      <c r="A561" t="s">
        <v>54</v>
      </c>
      <c r="B561" s="190">
        <v>43890</v>
      </c>
      <c r="C561">
        <v>49</v>
      </c>
      <c r="D561" t="s">
        <v>455</v>
      </c>
      <c r="E561">
        <v>8883</v>
      </c>
    </row>
    <row r="562" spans="1:5" x14ac:dyDescent="0.25">
      <c r="A562" t="s">
        <v>54</v>
      </c>
      <c r="B562" s="190">
        <v>43890</v>
      </c>
      <c r="C562">
        <v>49</v>
      </c>
      <c r="D562" t="s">
        <v>456</v>
      </c>
      <c r="E562">
        <v>1065</v>
      </c>
    </row>
    <row r="563" spans="1:5" x14ac:dyDescent="0.25">
      <c r="A563" t="s">
        <v>54</v>
      </c>
      <c r="B563" s="190">
        <v>43890</v>
      </c>
      <c r="C563">
        <v>49</v>
      </c>
      <c r="D563" t="s">
        <v>457</v>
      </c>
      <c r="E563">
        <v>685</v>
      </c>
    </row>
    <row r="564" spans="1:5" x14ac:dyDescent="0.25">
      <c r="A564" t="s">
        <v>54</v>
      </c>
      <c r="B564" s="190">
        <v>43890</v>
      </c>
      <c r="C564">
        <v>49</v>
      </c>
      <c r="D564" t="s">
        <v>458</v>
      </c>
      <c r="E564">
        <v>136</v>
      </c>
    </row>
    <row r="565" spans="1:5" x14ac:dyDescent="0.25">
      <c r="A565" t="s">
        <v>54</v>
      </c>
      <c r="B565" s="190">
        <v>43890</v>
      </c>
      <c r="C565">
        <v>49</v>
      </c>
      <c r="D565" t="s">
        <v>459</v>
      </c>
      <c r="E565">
        <v>26</v>
      </c>
    </row>
    <row r="566" spans="1:5" x14ac:dyDescent="0.25">
      <c r="A566" t="s">
        <v>54</v>
      </c>
      <c r="B566" s="190">
        <v>43918</v>
      </c>
      <c r="C566">
        <v>49</v>
      </c>
      <c r="D566" t="s">
        <v>449</v>
      </c>
      <c r="E566">
        <v>17333</v>
      </c>
    </row>
    <row r="567" spans="1:5" x14ac:dyDescent="0.25">
      <c r="A567" t="s">
        <v>54</v>
      </c>
      <c r="B567" s="190">
        <v>43918</v>
      </c>
      <c r="C567">
        <v>49</v>
      </c>
      <c r="D567" t="s">
        <v>450</v>
      </c>
      <c r="E567">
        <v>2153</v>
      </c>
    </row>
    <row r="568" spans="1:5" x14ac:dyDescent="0.25">
      <c r="A568" t="s">
        <v>54</v>
      </c>
      <c r="B568" s="190">
        <v>43918</v>
      </c>
      <c r="C568">
        <v>49</v>
      </c>
      <c r="D568" t="s">
        <v>451</v>
      </c>
      <c r="E568">
        <v>2196</v>
      </c>
    </row>
    <row r="569" spans="1:5" x14ac:dyDescent="0.25">
      <c r="A569" t="s">
        <v>54</v>
      </c>
      <c r="B569" s="190">
        <v>43918</v>
      </c>
      <c r="C569">
        <v>49</v>
      </c>
      <c r="D569" t="s">
        <v>452</v>
      </c>
      <c r="E569">
        <v>267</v>
      </c>
    </row>
    <row r="570" spans="1:5" x14ac:dyDescent="0.25">
      <c r="A570" t="s">
        <v>54</v>
      </c>
      <c r="B570" s="190">
        <v>43918</v>
      </c>
      <c r="C570">
        <v>49</v>
      </c>
      <c r="D570" t="s">
        <v>453</v>
      </c>
      <c r="E570">
        <v>16</v>
      </c>
    </row>
    <row r="571" spans="1:5" x14ac:dyDescent="0.25">
      <c r="A571" t="s">
        <v>54</v>
      </c>
      <c r="B571" s="190">
        <v>43918</v>
      </c>
      <c r="C571">
        <v>49</v>
      </c>
      <c r="D571" t="s">
        <v>455</v>
      </c>
      <c r="E571">
        <v>11346</v>
      </c>
    </row>
    <row r="572" spans="1:5" x14ac:dyDescent="0.25">
      <c r="A572" t="s">
        <v>54</v>
      </c>
      <c r="B572" s="190">
        <v>43918</v>
      </c>
      <c r="C572">
        <v>49</v>
      </c>
      <c r="D572" t="s">
        <v>456</v>
      </c>
      <c r="E572">
        <v>1149</v>
      </c>
    </row>
    <row r="573" spans="1:5" x14ac:dyDescent="0.25">
      <c r="A573" t="s">
        <v>54</v>
      </c>
      <c r="B573" s="190">
        <v>43918</v>
      </c>
      <c r="C573">
        <v>49</v>
      </c>
      <c r="D573" t="s">
        <v>457</v>
      </c>
      <c r="E573">
        <v>994</v>
      </c>
    </row>
    <row r="574" spans="1:5" x14ac:dyDescent="0.25">
      <c r="A574" t="s">
        <v>54</v>
      </c>
      <c r="B574" s="190">
        <v>43918</v>
      </c>
      <c r="C574">
        <v>49</v>
      </c>
      <c r="D574" t="s">
        <v>458</v>
      </c>
      <c r="E574">
        <v>208</v>
      </c>
    </row>
    <row r="575" spans="1:5" x14ac:dyDescent="0.25">
      <c r="A575" t="s">
        <v>54</v>
      </c>
      <c r="B575" s="190">
        <v>43918</v>
      </c>
      <c r="C575">
        <v>49</v>
      </c>
      <c r="D575" t="s">
        <v>459</v>
      </c>
      <c r="E575">
        <v>31</v>
      </c>
    </row>
    <row r="576" spans="1:5" x14ac:dyDescent="0.25">
      <c r="A576" t="s">
        <v>60</v>
      </c>
      <c r="B576" s="190">
        <v>43554</v>
      </c>
      <c r="C576">
        <v>49</v>
      </c>
      <c r="D576" t="s">
        <v>449</v>
      </c>
      <c r="E576">
        <v>19416</v>
      </c>
    </row>
    <row r="577" spans="1:5" x14ac:dyDescent="0.25">
      <c r="A577" t="s">
        <v>60</v>
      </c>
      <c r="B577" s="190">
        <v>43554</v>
      </c>
      <c r="C577">
        <v>49</v>
      </c>
      <c r="D577" t="s">
        <v>450</v>
      </c>
      <c r="E577">
        <v>8625</v>
      </c>
    </row>
    <row r="578" spans="1:5" x14ac:dyDescent="0.25">
      <c r="A578" t="s">
        <v>60</v>
      </c>
      <c r="B578" s="190">
        <v>43554</v>
      </c>
      <c r="C578">
        <v>49</v>
      </c>
      <c r="D578" t="s">
        <v>451</v>
      </c>
      <c r="E578">
        <v>1684</v>
      </c>
    </row>
    <row r="579" spans="1:5" x14ac:dyDescent="0.25">
      <c r="A579" t="s">
        <v>60</v>
      </c>
      <c r="B579" s="190">
        <v>43554</v>
      </c>
      <c r="C579">
        <v>49</v>
      </c>
      <c r="D579" t="s">
        <v>452</v>
      </c>
      <c r="E579">
        <v>176</v>
      </c>
    </row>
    <row r="580" spans="1:5" x14ac:dyDescent="0.25">
      <c r="A580" t="s">
        <v>60</v>
      </c>
      <c r="B580" s="190">
        <v>43554</v>
      </c>
      <c r="C580">
        <v>49</v>
      </c>
      <c r="D580" t="s">
        <v>453</v>
      </c>
      <c r="E580">
        <v>12</v>
      </c>
    </row>
    <row r="581" spans="1:5" x14ac:dyDescent="0.25">
      <c r="A581" t="s">
        <v>60</v>
      </c>
      <c r="B581" s="190">
        <v>43554</v>
      </c>
      <c r="C581">
        <v>49</v>
      </c>
      <c r="D581" t="s">
        <v>455</v>
      </c>
      <c r="E581">
        <v>11562</v>
      </c>
    </row>
    <row r="582" spans="1:5" x14ac:dyDescent="0.25">
      <c r="A582" t="s">
        <v>60</v>
      </c>
      <c r="B582" s="190">
        <v>43554</v>
      </c>
      <c r="C582">
        <v>49</v>
      </c>
      <c r="D582" t="s">
        <v>456</v>
      </c>
      <c r="E582">
        <v>5631</v>
      </c>
    </row>
    <row r="583" spans="1:5" x14ac:dyDescent="0.25">
      <c r="A583" t="s">
        <v>60</v>
      </c>
      <c r="B583" s="190">
        <v>43554</v>
      </c>
      <c r="C583">
        <v>49</v>
      </c>
      <c r="D583" t="s">
        <v>457</v>
      </c>
      <c r="E583">
        <v>337</v>
      </c>
    </row>
    <row r="584" spans="1:5" x14ac:dyDescent="0.25">
      <c r="A584" t="s">
        <v>60</v>
      </c>
      <c r="B584" s="190">
        <v>43554</v>
      </c>
      <c r="C584">
        <v>49</v>
      </c>
      <c r="D584" t="s">
        <v>458</v>
      </c>
      <c r="E584">
        <v>93</v>
      </c>
    </row>
    <row r="585" spans="1:5" x14ac:dyDescent="0.25">
      <c r="A585" t="s">
        <v>60</v>
      </c>
      <c r="B585" s="190">
        <v>43554</v>
      </c>
      <c r="C585">
        <v>49</v>
      </c>
      <c r="D585" t="s">
        <v>459</v>
      </c>
      <c r="E585">
        <v>14</v>
      </c>
    </row>
    <row r="586" spans="1:5" x14ac:dyDescent="0.25">
      <c r="A586" t="s">
        <v>60</v>
      </c>
      <c r="B586" s="190">
        <v>43582</v>
      </c>
      <c r="C586">
        <v>49</v>
      </c>
      <c r="D586" t="s">
        <v>449</v>
      </c>
      <c r="E586">
        <v>19623</v>
      </c>
    </row>
    <row r="587" spans="1:5" x14ac:dyDescent="0.25">
      <c r="A587" t="s">
        <v>60</v>
      </c>
      <c r="B587" s="190">
        <v>43582</v>
      </c>
      <c r="C587">
        <v>49</v>
      </c>
      <c r="D587" t="s">
        <v>450</v>
      </c>
      <c r="E587">
        <v>8706</v>
      </c>
    </row>
    <row r="588" spans="1:5" x14ac:dyDescent="0.25">
      <c r="A588" t="s">
        <v>60</v>
      </c>
      <c r="B588" s="190">
        <v>43582</v>
      </c>
      <c r="C588">
        <v>49</v>
      </c>
      <c r="D588" t="s">
        <v>451</v>
      </c>
      <c r="E588">
        <v>1782</v>
      </c>
    </row>
    <row r="589" spans="1:5" x14ac:dyDescent="0.25">
      <c r="A589" t="s">
        <v>60</v>
      </c>
      <c r="B589" s="190">
        <v>43582</v>
      </c>
      <c r="C589">
        <v>49</v>
      </c>
      <c r="D589" t="s">
        <v>452</v>
      </c>
      <c r="E589">
        <v>184</v>
      </c>
    </row>
    <row r="590" spans="1:5" x14ac:dyDescent="0.25">
      <c r="A590" t="s">
        <v>60</v>
      </c>
      <c r="B590" s="190">
        <v>43582</v>
      </c>
      <c r="C590">
        <v>49</v>
      </c>
      <c r="D590" t="s">
        <v>453</v>
      </c>
      <c r="E590">
        <v>15</v>
      </c>
    </row>
    <row r="591" spans="1:5" x14ac:dyDescent="0.25">
      <c r="A591" t="s">
        <v>60</v>
      </c>
      <c r="B591" s="190">
        <v>43582</v>
      </c>
      <c r="C591">
        <v>49</v>
      </c>
      <c r="D591" t="s">
        <v>455</v>
      </c>
      <c r="E591">
        <v>12789</v>
      </c>
    </row>
    <row r="592" spans="1:5" x14ac:dyDescent="0.25">
      <c r="A592" t="s">
        <v>60</v>
      </c>
      <c r="B592" s="190">
        <v>43582</v>
      </c>
      <c r="C592">
        <v>49</v>
      </c>
      <c r="D592" t="s">
        <v>456</v>
      </c>
      <c r="E592">
        <v>6170</v>
      </c>
    </row>
    <row r="593" spans="1:5" x14ac:dyDescent="0.25">
      <c r="A593" t="s">
        <v>60</v>
      </c>
      <c r="B593" s="190">
        <v>43582</v>
      </c>
      <c r="C593">
        <v>49</v>
      </c>
      <c r="D593" t="s">
        <v>457</v>
      </c>
      <c r="E593">
        <v>437</v>
      </c>
    </row>
    <row r="594" spans="1:5" x14ac:dyDescent="0.25">
      <c r="A594" t="s">
        <v>60</v>
      </c>
      <c r="B594" s="190">
        <v>43582</v>
      </c>
      <c r="C594">
        <v>49</v>
      </c>
      <c r="D594" t="s">
        <v>458</v>
      </c>
      <c r="E594">
        <v>122</v>
      </c>
    </row>
    <row r="595" spans="1:5" x14ac:dyDescent="0.25">
      <c r="A595" t="s">
        <v>60</v>
      </c>
      <c r="B595" s="190">
        <v>43582</v>
      </c>
      <c r="C595">
        <v>49</v>
      </c>
      <c r="D595" t="s">
        <v>459</v>
      </c>
      <c r="E595">
        <v>14</v>
      </c>
    </row>
    <row r="596" spans="1:5" x14ac:dyDescent="0.25">
      <c r="A596" t="s">
        <v>60</v>
      </c>
      <c r="B596" s="190">
        <v>43610</v>
      </c>
      <c r="C596">
        <v>49</v>
      </c>
      <c r="D596" t="s">
        <v>449</v>
      </c>
      <c r="E596">
        <v>19427</v>
      </c>
    </row>
    <row r="597" spans="1:5" x14ac:dyDescent="0.25">
      <c r="A597" t="s">
        <v>60</v>
      </c>
      <c r="B597" s="190">
        <v>43610</v>
      </c>
      <c r="C597">
        <v>49</v>
      </c>
      <c r="D597" t="s">
        <v>450</v>
      </c>
      <c r="E597">
        <v>8325</v>
      </c>
    </row>
    <row r="598" spans="1:5" x14ac:dyDescent="0.25">
      <c r="A598" t="s">
        <v>60</v>
      </c>
      <c r="B598" s="190">
        <v>43610</v>
      </c>
      <c r="C598">
        <v>49</v>
      </c>
      <c r="D598" t="s">
        <v>451</v>
      </c>
      <c r="E598">
        <v>1805</v>
      </c>
    </row>
    <row r="599" spans="1:5" x14ac:dyDescent="0.25">
      <c r="A599" t="s">
        <v>60</v>
      </c>
      <c r="B599" s="190">
        <v>43610</v>
      </c>
      <c r="C599">
        <v>49</v>
      </c>
      <c r="D599" t="s">
        <v>452</v>
      </c>
      <c r="E599">
        <v>172</v>
      </c>
    </row>
    <row r="600" spans="1:5" x14ac:dyDescent="0.25">
      <c r="A600" t="s">
        <v>60</v>
      </c>
      <c r="B600" s="190">
        <v>43610</v>
      </c>
      <c r="C600">
        <v>49</v>
      </c>
      <c r="D600" t="s">
        <v>453</v>
      </c>
      <c r="E600">
        <v>20</v>
      </c>
    </row>
    <row r="601" spans="1:5" x14ac:dyDescent="0.25">
      <c r="A601" t="s">
        <v>60</v>
      </c>
      <c r="B601" s="190">
        <v>43610</v>
      </c>
      <c r="C601">
        <v>49</v>
      </c>
      <c r="D601" t="s">
        <v>455</v>
      </c>
      <c r="E601">
        <v>14421</v>
      </c>
    </row>
    <row r="602" spans="1:5" x14ac:dyDescent="0.25">
      <c r="A602" t="s">
        <v>60</v>
      </c>
      <c r="B602" s="190">
        <v>43610</v>
      </c>
      <c r="C602">
        <v>49</v>
      </c>
      <c r="D602" t="s">
        <v>456</v>
      </c>
      <c r="E602">
        <v>5648</v>
      </c>
    </row>
    <row r="603" spans="1:5" x14ac:dyDescent="0.25">
      <c r="A603" t="s">
        <v>60</v>
      </c>
      <c r="B603" s="190">
        <v>43610</v>
      </c>
      <c r="C603">
        <v>49</v>
      </c>
      <c r="D603" t="s">
        <v>457</v>
      </c>
      <c r="E603">
        <v>518</v>
      </c>
    </row>
    <row r="604" spans="1:5" x14ac:dyDescent="0.25">
      <c r="A604" t="s">
        <v>60</v>
      </c>
      <c r="B604" s="190">
        <v>43610</v>
      </c>
      <c r="C604">
        <v>49</v>
      </c>
      <c r="D604" t="s">
        <v>458</v>
      </c>
      <c r="E604">
        <v>114</v>
      </c>
    </row>
    <row r="605" spans="1:5" x14ac:dyDescent="0.25">
      <c r="A605" t="s">
        <v>60</v>
      </c>
      <c r="B605" s="190">
        <v>43610</v>
      </c>
      <c r="C605">
        <v>49</v>
      </c>
      <c r="D605" t="s">
        <v>459</v>
      </c>
      <c r="E605">
        <v>14</v>
      </c>
    </row>
    <row r="606" spans="1:5" x14ac:dyDescent="0.25">
      <c r="A606" t="s">
        <v>60</v>
      </c>
      <c r="B606" s="190">
        <v>43645</v>
      </c>
      <c r="C606">
        <v>49</v>
      </c>
      <c r="D606" t="s">
        <v>449</v>
      </c>
      <c r="E606">
        <v>20354</v>
      </c>
    </row>
    <row r="607" spans="1:5" x14ac:dyDescent="0.25">
      <c r="A607" t="s">
        <v>60</v>
      </c>
      <c r="B607" s="190">
        <v>43645</v>
      </c>
      <c r="C607">
        <v>49</v>
      </c>
      <c r="D607" t="s">
        <v>450</v>
      </c>
      <c r="E607">
        <v>8471</v>
      </c>
    </row>
    <row r="608" spans="1:5" x14ac:dyDescent="0.25">
      <c r="A608" t="s">
        <v>60</v>
      </c>
      <c r="B608" s="190">
        <v>43645</v>
      </c>
      <c r="C608">
        <v>49</v>
      </c>
      <c r="D608" t="s">
        <v>451</v>
      </c>
      <c r="E608">
        <v>1994</v>
      </c>
    </row>
    <row r="609" spans="1:5" x14ac:dyDescent="0.25">
      <c r="A609" t="s">
        <v>60</v>
      </c>
      <c r="B609" s="190">
        <v>43645</v>
      </c>
      <c r="C609">
        <v>49</v>
      </c>
      <c r="D609" t="s">
        <v>452</v>
      </c>
      <c r="E609">
        <v>180</v>
      </c>
    </row>
    <row r="610" spans="1:5" x14ac:dyDescent="0.25">
      <c r="A610" t="s">
        <v>60</v>
      </c>
      <c r="B610" s="190">
        <v>43645</v>
      </c>
      <c r="C610">
        <v>49</v>
      </c>
      <c r="D610" t="s">
        <v>453</v>
      </c>
      <c r="E610">
        <v>17</v>
      </c>
    </row>
    <row r="611" spans="1:5" x14ac:dyDescent="0.25">
      <c r="A611" t="s">
        <v>60</v>
      </c>
      <c r="B611" s="190">
        <v>43645</v>
      </c>
      <c r="C611">
        <v>49</v>
      </c>
      <c r="D611" t="s">
        <v>455</v>
      </c>
      <c r="E611">
        <v>17086</v>
      </c>
    </row>
    <row r="612" spans="1:5" x14ac:dyDescent="0.25">
      <c r="A612" t="s">
        <v>60</v>
      </c>
      <c r="B612" s="190">
        <v>43645</v>
      </c>
      <c r="C612">
        <v>49</v>
      </c>
      <c r="D612" t="s">
        <v>456</v>
      </c>
      <c r="E612">
        <v>4987</v>
      </c>
    </row>
    <row r="613" spans="1:5" x14ac:dyDescent="0.25">
      <c r="A613" t="s">
        <v>60</v>
      </c>
      <c r="B613" s="190">
        <v>43645</v>
      </c>
      <c r="C613">
        <v>49</v>
      </c>
      <c r="D613" t="s">
        <v>457</v>
      </c>
      <c r="E613">
        <v>682</v>
      </c>
    </row>
    <row r="614" spans="1:5" x14ac:dyDescent="0.25">
      <c r="A614" t="s">
        <v>60</v>
      </c>
      <c r="B614" s="190">
        <v>43645</v>
      </c>
      <c r="C614">
        <v>49</v>
      </c>
      <c r="D614" t="s">
        <v>458</v>
      </c>
      <c r="E614">
        <v>139</v>
      </c>
    </row>
    <row r="615" spans="1:5" x14ac:dyDescent="0.25">
      <c r="A615" t="s">
        <v>60</v>
      </c>
      <c r="B615" s="190">
        <v>43645</v>
      </c>
      <c r="C615">
        <v>49</v>
      </c>
      <c r="D615" t="s">
        <v>459</v>
      </c>
      <c r="E615">
        <v>13</v>
      </c>
    </row>
    <row r="616" spans="1:5" x14ac:dyDescent="0.25">
      <c r="A616" t="s">
        <v>60</v>
      </c>
      <c r="B616" s="190">
        <v>43673</v>
      </c>
      <c r="C616">
        <v>49</v>
      </c>
      <c r="D616" t="s">
        <v>449</v>
      </c>
      <c r="E616">
        <v>20256</v>
      </c>
    </row>
    <row r="617" spans="1:5" x14ac:dyDescent="0.25">
      <c r="A617" t="s">
        <v>60</v>
      </c>
      <c r="B617" s="190">
        <v>43673</v>
      </c>
      <c r="C617">
        <v>49</v>
      </c>
      <c r="D617" t="s">
        <v>450</v>
      </c>
      <c r="E617">
        <v>8406</v>
      </c>
    </row>
    <row r="618" spans="1:5" x14ac:dyDescent="0.25">
      <c r="A618" t="s">
        <v>60</v>
      </c>
      <c r="B618" s="190">
        <v>43673</v>
      </c>
      <c r="C618">
        <v>49</v>
      </c>
      <c r="D618" t="s">
        <v>451</v>
      </c>
      <c r="E618">
        <v>2058</v>
      </c>
    </row>
    <row r="619" spans="1:5" x14ac:dyDescent="0.25">
      <c r="A619" t="s">
        <v>60</v>
      </c>
      <c r="B619" s="190">
        <v>43673</v>
      </c>
      <c r="C619">
        <v>49</v>
      </c>
      <c r="D619" t="s">
        <v>452</v>
      </c>
      <c r="E619">
        <v>189</v>
      </c>
    </row>
    <row r="620" spans="1:5" x14ac:dyDescent="0.25">
      <c r="A620" t="s">
        <v>60</v>
      </c>
      <c r="B620" s="190">
        <v>43673</v>
      </c>
      <c r="C620">
        <v>49</v>
      </c>
      <c r="D620" t="s">
        <v>453</v>
      </c>
      <c r="E620">
        <v>16</v>
      </c>
    </row>
    <row r="621" spans="1:5" x14ac:dyDescent="0.25">
      <c r="A621" t="s">
        <v>60</v>
      </c>
      <c r="B621" s="190">
        <v>43673</v>
      </c>
      <c r="C621">
        <v>49</v>
      </c>
      <c r="D621" t="s">
        <v>454</v>
      </c>
      <c r="E621">
        <v>1</v>
      </c>
    </row>
    <row r="622" spans="1:5" x14ac:dyDescent="0.25">
      <c r="A622" t="s">
        <v>60</v>
      </c>
      <c r="B622" s="190">
        <v>43673</v>
      </c>
      <c r="C622">
        <v>49</v>
      </c>
      <c r="D622" t="s">
        <v>455</v>
      </c>
      <c r="E622">
        <v>18106</v>
      </c>
    </row>
    <row r="623" spans="1:5" x14ac:dyDescent="0.25">
      <c r="A623" t="s">
        <v>60</v>
      </c>
      <c r="B623" s="190">
        <v>43673</v>
      </c>
      <c r="C623">
        <v>49</v>
      </c>
      <c r="D623" t="s">
        <v>456</v>
      </c>
      <c r="E623">
        <v>4880</v>
      </c>
    </row>
    <row r="624" spans="1:5" x14ac:dyDescent="0.25">
      <c r="A624" t="s">
        <v>60</v>
      </c>
      <c r="B624" s="190">
        <v>43673</v>
      </c>
      <c r="C624">
        <v>49</v>
      </c>
      <c r="D624" t="s">
        <v>457</v>
      </c>
      <c r="E624">
        <v>599</v>
      </c>
    </row>
    <row r="625" spans="1:5" x14ac:dyDescent="0.25">
      <c r="A625" t="s">
        <v>60</v>
      </c>
      <c r="B625" s="190">
        <v>43673</v>
      </c>
      <c r="C625">
        <v>49</v>
      </c>
      <c r="D625" t="s">
        <v>458</v>
      </c>
      <c r="E625">
        <v>142</v>
      </c>
    </row>
    <row r="626" spans="1:5" x14ac:dyDescent="0.25">
      <c r="A626" t="s">
        <v>60</v>
      </c>
      <c r="B626" s="190">
        <v>43673</v>
      </c>
      <c r="C626">
        <v>49</v>
      </c>
      <c r="D626" t="s">
        <v>459</v>
      </c>
      <c r="E626">
        <v>15</v>
      </c>
    </row>
    <row r="627" spans="1:5" x14ac:dyDescent="0.25">
      <c r="A627" t="s">
        <v>60</v>
      </c>
      <c r="B627" s="190">
        <v>43708</v>
      </c>
      <c r="C627">
        <v>49</v>
      </c>
      <c r="D627" t="s">
        <v>449</v>
      </c>
      <c r="E627">
        <v>19361</v>
      </c>
    </row>
    <row r="628" spans="1:5" x14ac:dyDescent="0.25">
      <c r="A628" t="s">
        <v>60</v>
      </c>
      <c r="B628" s="190">
        <v>43708</v>
      </c>
      <c r="C628">
        <v>49</v>
      </c>
      <c r="D628" t="s">
        <v>450</v>
      </c>
      <c r="E628">
        <v>8236</v>
      </c>
    </row>
    <row r="629" spans="1:5" x14ac:dyDescent="0.25">
      <c r="A629" t="s">
        <v>60</v>
      </c>
      <c r="B629" s="190">
        <v>43708</v>
      </c>
      <c r="C629">
        <v>49</v>
      </c>
      <c r="D629" t="s">
        <v>451</v>
      </c>
      <c r="E629">
        <v>1940</v>
      </c>
    </row>
    <row r="630" spans="1:5" x14ac:dyDescent="0.25">
      <c r="A630" t="s">
        <v>60</v>
      </c>
      <c r="B630" s="190">
        <v>43708</v>
      </c>
      <c r="C630">
        <v>49</v>
      </c>
      <c r="D630" t="s">
        <v>452</v>
      </c>
      <c r="E630">
        <v>157</v>
      </c>
    </row>
    <row r="631" spans="1:5" x14ac:dyDescent="0.25">
      <c r="A631" t="s">
        <v>60</v>
      </c>
      <c r="B631" s="190">
        <v>43708</v>
      </c>
      <c r="C631">
        <v>49</v>
      </c>
      <c r="D631" t="s">
        <v>453</v>
      </c>
      <c r="E631">
        <v>15</v>
      </c>
    </row>
    <row r="632" spans="1:5" x14ac:dyDescent="0.25">
      <c r="A632" t="s">
        <v>60</v>
      </c>
      <c r="B632" s="190">
        <v>43708</v>
      </c>
      <c r="C632">
        <v>49</v>
      </c>
      <c r="D632" t="s">
        <v>454</v>
      </c>
      <c r="E632">
        <v>1</v>
      </c>
    </row>
    <row r="633" spans="1:5" x14ac:dyDescent="0.25">
      <c r="A633" t="s">
        <v>60</v>
      </c>
      <c r="B633" s="190">
        <v>43708</v>
      </c>
      <c r="C633">
        <v>49</v>
      </c>
      <c r="D633" t="s">
        <v>455</v>
      </c>
      <c r="E633">
        <v>18224</v>
      </c>
    </row>
    <row r="634" spans="1:5" x14ac:dyDescent="0.25">
      <c r="A634" t="s">
        <v>60</v>
      </c>
      <c r="B634" s="190">
        <v>43708</v>
      </c>
      <c r="C634">
        <v>49</v>
      </c>
      <c r="D634" t="s">
        <v>456</v>
      </c>
      <c r="E634">
        <v>5113</v>
      </c>
    </row>
    <row r="635" spans="1:5" x14ac:dyDescent="0.25">
      <c r="A635" t="s">
        <v>60</v>
      </c>
      <c r="B635" s="190">
        <v>43708</v>
      </c>
      <c r="C635">
        <v>49</v>
      </c>
      <c r="D635" t="s">
        <v>457</v>
      </c>
      <c r="E635">
        <v>594</v>
      </c>
    </row>
    <row r="636" spans="1:5" x14ac:dyDescent="0.25">
      <c r="A636" t="s">
        <v>60</v>
      </c>
      <c r="B636" s="190">
        <v>43708</v>
      </c>
      <c r="C636">
        <v>49</v>
      </c>
      <c r="D636" t="s">
        <v>458</v>
      </c>
      <c r="E636">
        <v>128</v>
      </c>
    </row>
    <row r="637" spans="1:5" x14ac:dyDescent="0.25">
      <c r="A637" t="s">
        <v>60</v>
      </c>
      <c r="B637" s="190">
        <v>43708</v>
      </c>
      <c r="C637">
        <v>49</v>
      </c>
      <c r="D637" t="s">
        <v>459</v>
      </c>
      <c r="E637">
        <v>19</v>
      </c>
    </row>
    <row r="638" spans="1:5" x14ac:dyDescent="0.25">
      <c r="A638" t="s">
        <v>60</v>
      </c>
      <c r="B638" s="190">
        <v>43708</v>
      </c>
      <c r="C638">
        <v>49</v>
      </c>
      <c r="D638" t="s">
        <v>460</v>
      </c>
      <c r="E638">
        <v>1</v>
      </c>
    </row>
    <row r="639" spans="1:5" x14ac:dyDescent="0.25">
      <c r="A639" t="s">
        <v>60</v>
      </c>
      <c r="B639" s="190">
        <v>43736</v>
      </c>
      <c r="C639">
        <v>49</v>
      </c>
      <c r="D639" t="s">
        <v>449</v>
      </c>
      <c r="E639">
        <v>19347</v>
      </c>
    </row>
    <row r="640" spans="1:5" x14ac:dyDescent="0.25">
      <c r="A640" t="s">
        <v>60</v>
      </c>
      <c r="B640" s="190">
        <v>43736</v>
      </c>
      <c r="C640">
        <v>49</v>
      </c>
      <c r="D640" t="s">
        <v>450</v>
      </c>
      <c r="E640">
        <v>8288</v>
      </c>
    </row>
    <row r="641" spans="1:5" x14ac:dyDescent="0.25">
      <c r="A641" t="s">
        <v>60</v>
      </c>
      <c r="B641" s="190">
        <v>43736</v>
      </c>
      <c r="C641">
        <v>49</v>
      </c>
      <c r="D641" t="s">
        <v>451</v>
      </c>
      <c r="E641">
        <v>2044</v>
      </c>
    </row>
    <row r="642" spans="1:5" x14ac:dyDescent="0.25">
      <c r="A642" t="s">
        <v>60</v>
      </c>
      <c r="B642" s="190">
        <v>43736</v>
      </c>
      <c r="C642">
        <v>49</v>
      </c>
      <c r="D642" t="s">
        <v>452</v>
      </c>
      <c r="E642">
        <v>165</v>
      </c>
    </row>
    <row r="643" spans="1:5" x14ac:dyDescent="0.25">
      <c r="A643" t="s">
        <v>60</v>
      </c>
      <c r="B643" s="190">
        <v>43736</v>
      </c>
      <c r="C643">
        <v>49</v>
      </c>
      <c r="D643" t="s">
        <v>453</v>
      </c>
      <c r="E643">
        <v>18</v>
      </c>
    </row>
    <row r="644" spans="1:5" x14ac:dyDescent="0.25">
      <c r="A644" t="s">
        <v>60</v>
      </c>
      <c r="B644" s="190">
        <v>43736</v>
      </c>
      <c r="C644">
        <v>49</v>
      </c>
      <c r="D644" t="s">
        <v>454</v>
      </c>
      <c r="E644">
        <v>1</v>
      </c>
    </row>
    <row r="645" spans="1:5" x14ac:dyDescent="0.25">
      <c r="A645" t="s">
        <v>60</v>
      </c>
      <c r="B645" s="190">
        <v>43736</v>
      </c>
      <c r="C645">
        <v>49</v>
      </c>
      <c r="D645" t="s">
        <v>455</v>
      </c>
      <c r="E645">
        <v>18211</v>
      </c>
    </row>
    <row r="646" spans="1:5" x14ac:dyDescent="0.25">
      <c r="A646" t="s">
        <v>60</v>
      </c>
      <c r="B646" s="190">
        <v>43736</v>
      </c>
      <c r="C646">
        <v>49</v>
      </c>
      <c r="D646" t="s">
        <v>456</v>
      </c>
      <c r="E646">
        <v>5171</v>
      </c>
    </row>
    <row r="647" spans="1:5" x14ac:dyDescent="0.25">
      <c r="A647" t="s">
        <v>60</v>
      </c>
      <c r="B647" s="190">
        <v>43736</v>
      </c>
      <c r="C647">
        <v>49</v>
      </c>
      <c r="D647" t="s">
        <v>457</v>
      </c>
      <c r="E647">
        <v>585</v>
      </c>
    </row>
    <row r="648" spans="1:5" x14ac:dyDescent="0.25">
      <c r="A648" t="s">
        <v>60</v>
      </c>
      <c r="B648" s="190">
        <v>43736</v>
      </c>
      <c r="C648">
        <v>49</v>
      </c>
      <c r="D648" t="s">
        <v>458</v>
      </c>
      <c r="E648">
        <v>123</v>
      </c>
    </row>
    <row r="649" spans="1:5" x14ac:dyDescent="0.25">
      <c r="A649" t="s">
        <v>60</v>
      </c>
      <c r="B649" s="190">
        <v>43736</v>
      </c>
      <c r="C649">
        <v>49</v>
      </c>
      <c r="D649" t="s">
        <v>459</v>
      </c>
      <c r="E649">
        <v>19</v>
      </c>
    </row>
    <row r="650" spans="1:5" x14ac:dyDescent="0.25">
      <c r="A650" t="s">
        <v>60</v>
      </c>
      <c r="B650" s="190">
        <v>43764</v>
      </c>
      <c r="C650">
        <v>49</v>
      </c>
      <c r="D650" t="s">
        <v>449</v>
      </c>
      <c r="E650">
        <v>20115</v>
      </c>
    </row>
    <row r="651" spans="1:5" x14ac:dyDescent="0.25">
      <c r="A651" t="s">
        <v>60</v>
      </c>
      <c r="B651" s="190">
        <v>43764</v>
      </c>
      <c r="C651">
        <v>49</v>
      </c>
      <c r="D651" t="s">
        <v>450</v>
      </c>
      <c r="E651">
        <v>8487</v>
      </c>
    </row>
    <row r="652" spans="1:5" x14ac:dyDescent="0.25">
      <c r="A652" t="s">
        <v>60</v>
      </c>
      <c r="B652" s="190">
        <v>43764</v>
      </c>
      <c r="C652">
        <v>49</v>
      </c>
      <c r="D652" t="s">
        <v>451</v>
      </c>
      <c r="E652">
        <v>2144</v>
      </c>
    </row>
    <row r="653" spans="1:5" x14ac:dyDescent="0.25">
      <c r="A653" t="s">
        <v>60</v>
      </c>
      <c r="B653" s="190">
        <v>43764</v>
      </c>
      <c r="C653">
        <v>49</v>
      </c>
      <c r="D653" t="s">
        <v>452</v>
      </c>
      <c r="E653">
        <v>177</v>
      </c>
    </row>
    <row r="654" spans="1:5" x14ac:dyDescent="0.25">
      <c r="A654" t="s">
        <v>60</v>
      </c>
      <c r="B654" s="190">
        <v>43764</v>
      </c>
      <c r="C654">
        <v>49</v>
      </c>
      <c r="D654" t="s">
        <v>453</v>
      </c>
      <c r="E654">
        <v>13</v>
      </c>
    </row>
    <row r="655" spans="1:5" x14ac:dyDescent="0.25">
      <c r="A655" t="s">
        <v>60</v>
      </c>
      <c r="B655" s="190">
        <v>43764</v>
      </c>
      <c r="C655">
        <v>49</v>
      </c>
      <c r="D655" t="s">
        <v>454</v>
      </c>
      <c r="E655">
        <v>1</v>
      </c>
    </row>
    <row r="656" spans="1:5" x14ac:dyDescent="0.25">
      <c r="A656" t="s">
        <v>60</v>
      </c>
      <c r="B656" s="190">
        <v>43764</v>
      </c>
      <c r="C656">
        <v>49</v>
      </c>
      <c r="D656" t="s">
        <v>455</v>
      </c>
      <c r="E656">
        <v>17399</v>
      </c>
    </row>
    <row r="657" spans="1:5" x14ac:dyDescent="0.25">
      <c r="A657" t="s">
        <v>60</v>
      </c>
      <c r="B657" s="190">
        <v>43764</v>
      </c>
      <c r="C657">
        <v>49</v>
      </c>
      <c r="D657" t="s">
        <v>456</v>
      </c>
      <c r="E657">
        <v>5163</v>
      </c>
    </row>
    <row r="658" spans="1:5" x14ac:dyDescent="0.25">
      <c r="A658" t="s">
        <v>60</v>
      </c>
      <c r="B658" s="190">
        <v>43764</v>
      </c>
      <c r="C658">
        <v>49</v>
      </c>
      <c r="D658" t="s">
        <v>457</v>
      </c>
      <c r="E658">
        <v>572</v>
      </c>
    </row>
    <row r="659" spans="1:5" x14ac:dyDescent="0.25">
      <c r="A659" t="s">
        <v>60</v>
      </c>
      <c r="B659" s="190">
        <v>43764</v>
      </c>
      <c r="C659">
        <v>49</v>
      </c>
      <c r="D659" t="s">
        <v>458</v>
      </c>
      <c r="E659">
        <v>142</v>
      </c>
    </row>
    <row r="660" spans="1:5" x14ac:dyDescent="0.25">
      <c r="A660" t="s">
        <v>60</v>
      </c>
      <c r="B660" s="190">
        <v>43764</v>
      </c>
      <c r="C660">
        <v>49</v>
      </c>
      <c r="D660" t="s">
        <v>459</v>
      </c>
      <c r="E660">
        <v>17</v>
      </c>
    </row>
    <row r="661" spans="1:5" x14ac:dyDescent="0.25">
      <c r="A661" t="s">
        <v>60</v>
      </c>
      <c r="B661" s="190">
        <v>43799</v>
      </c>
      <c r="C661">
        <v>49</v>
      </c>
      <c r="D661" t="s">
        <v>449</v>
      </c>
      <c r="E661">
        <v>25355</v>
      </c>
    </row>
    <row r="662" spans="1:5" x14ac:dyDescent="0.25">
      <c r="A662" t="s">
        <v>60</v>
      </c>
      <c r="B662" s="190">
        <v>43799</v>
      </c>
      <c r="C662">
        <v>49</v>
      </c>
      <c r="D662" t="s">
        <v>450</v>
      </c>
      <c r="E662">
        <v>9524</v>
      </c>
    </row>
    <row r="663" spans="1:5" x14ac:dyDescent="0.25">
      <c r="A663" t="s">
        <v>60</v>
      </c>
      <c r="B663" s="190">
        <v>43799</v>
      </c>
      <c r="C663">
        <v>49</v>
      </c>
      <c r="D663" t="s">
        <v>451</v>
      </c>
      <c r="E663">
        <v>2230</v>
      </c>
    </row>
    <row r="664" spans="1:5" x14ac:dyDescent="0.25">
      <c r="A664" t="s">
        <v>60</v>
      </c>
      <c r="B664" s="190">
        <v>43799</v>
      </c>
      <c r="C664">
        <v>49</v>
      </c>
      <c r="D664" t="s">
        <v>452</v>
      </c>
      <c r="E664">
        <v>223</v>
      </c>
    </row>
    <row r="665" spans="1:5" x14ac:dyDescent="0.25">
      <c r="A665" t="s">
        <v>60</v>
      </c>
      <c r="B665" s="190">
        <v>43799</v>
      </c>
      <c r="C665">
        <v>49</v>
      </c>
      <c r="D665" t="s">
        <v>453</v>
      </c>
      <c r="E665">
        <v>13</v>
      </c>
    </row>
    <row r="666" spans="1:5" x14ac:dyDescent="0.25">
      <c r="A666" t="s">
        <v>60</v>
      </c>
      <c r="B666" s="190">
        <v>43799</v>
      </c>
      <c r="C666">
        <v>49</v>
      </c>
      <c r="D666" t="s">
        <v>454</v>
      </c>
      <c r="E666">
        <v>1</v>
      </c>
    </row>
    <row r="667" spans="1:5" x14ac:dyDescent="0.25">
      <c r="A667" t="s">
        <v>60</v>
      </c>
      <c r="B667" s="190">
        <v>43799</v>
      </c>
      <c r="C667">
        <v>49</v>
      </c>
      <c r="D667" t="s">
        <v>455</v>
      </c>
      <c r="E667">
        <v>17154</v>
      </c>
    </row>
    <row r="668" spans="1:5" x14ac:dyDescent="0.25">
      <c r="A668" t="s">
        <v>60</v>
      </c>
      <c r="B668" s="190">
        <v>43799</v>
      </c>
      <c r="C668">
        <v>49</v>
      </c>
      <c r="D668" t="s">
        <v>456</v>
      </c>
      <c r="E668">
        <v>5339</v>
      </c>
    </row>
    <row r="669" spans="1:5" x14ac:dyDescent="0.25">
      <c r="A669" t="s">
        <v>60</v>
      </c>
      <c r="B669" s="190">
        <v>43799</v>
      </c>
      <c r="C669">
        <v>49</v>
      </c>
      <c r="D669" t="s">
        <v>457</v>
      </c>
      <c r="E669">
        <v>572</v>
      </c>
    </row>
    <row r="670" spans="1:5" x14ac:dyDescent="0.25">
      <c r="A670" t="s">
        <v>60</v>
      </c>
      <c r="B670" s="190">
        <v>43799</v>
      </c>
      <c r="C670">
        <v>49</v>
      </c>
      <c r="D670" t="s">
        <v>458</v>
      </c>
      <c r="E670">
        <v>132</v>
      </c>
    </row>
    <row r="671" spans="1:5" x14ac:dyDescent="0.25">
      <c r="A671" t="s">
        <v>60</v>
      </c>
      <c r="B671" s="190">
        <v>43799</v>
      </c>
      <c r="C671">
        <v>49</v>
      </c>
      <c r="D671" t="s">
        <v>459</v>
      </c>
      <c r="E671">
        <v>18</v>
      </c>
    </row>
    <row r="672" spans="1:5" x14ac:dyDescent="0.25">
      <c r="A672" t="s">
        <v>60</v>
      </c>
      <c r="B672" s="190">
        <v>43820</v>
      </c>
      <c r="C672">
        <v>49</v>
      </c>
      <c r="D672" t="s">
        <v>449</v>
      </c>
      <c r="E672">
        <v>27580</v>
      </c>
    </row>
    <row r="673" spans="1:5" x14ac:dyDescent="0.25">
      <c r="A673" t="s">
        <v>60</v>
      </c>
      <c r="B673" s="190">
        <v>43820</v>
      </c>
      <c r="C673">
        <v>49</v>
      </c>
      <c r="D673" t="s">
        <v>450</v>
      </c>
      <c r="E673">
        <v>10026</v>
      </c>
    </row>
    <row r="674" spans="1:5" x14ac:dyDescent="0.25">
      <c r="A674" t="s">
        <v>60</v>
      </c>
      <c r="B674" s="190">
        <v>43820</v>
      </c>
      <c r="C674">
        <v>49</v>
      </c>
      <c r="D674" t="s">
        <v>451</v>
      </c>
      <c r="E674">
        <v>2235</v>
      </c>
    </row>
    <row r="675" spans="1:5" x14ac:dyDescent="0.25">
      <c r="A675" t="s">
        <v>60</v>
      </c>
      <c r="B675" s="190">
        <v>43820</v>
      </c>
      <c r="C675">
        <v>49</v>
      </c>
      <c r="D675" t="s">
        <v>452</v>
      </c>
      <c r="E675">
        <v>217</v>
      </c>
    </row>
    <row r="676" spans="1:5" x14ac:dyDescent="0.25">
      <c r="A676" t="s">
        <v>60</v>
      </c>
      <c r="B676" s="190">
        <v>43820</v>
      </c>
      <c r="C676">
        <v>49</v>
      </c>
      <c r="D676" t="s">
        <v>453</v>
      </c>
      <c r="E676">
        <v>14</v>
      </c>
    </row>
    <row r="677" spans="1:5" x14ac:dyDescent="0.25">
      <c r="A677" t="s">
        <v>60</v>
      </c>
      <c r="B677" s="190">
        <v>43820</v>
      </c>
      <c r="C677">
        <v>49</v>
      </c>
      <c r="D677" t="s">
        <v>454</v>
      </c>
      <c r="E677">
        <v>1</v>
      </c>
    </row>
    <row r="678" spans="1:5" x14ac:dyDescent="0.25">
      <c r="A678" t="s">
        <v>60</v>
      </c>
      <c r="B678" s="190">
        <v>43820</v>
      </c>
      <c r="C678">
        <v>49</v>
      </c>
      <c r="D678" t="s">
        <v>455</v>
      </c>
      <c r="E678">
        <v>16996</v>
      </c>
    </row>
    <row r="679" spans="1:5" x14ac:dyDescent="0.25">
      <c r="A679" t="s">
        <v>60</v>
      </c>
      <c r="B679" s="190">
        <v>43820</v>
      </c>
      <c r="C679">
        <v>49</v>
      </c>
      <c r="D679" t="s">
        <v>456</v>
      </c>
      <c r="E679">
        <v>5424</v>
      </c>
    </row>
    <row r="680" spans="1:5" x14ac:dyDescent="0.25">
      <c r="A680" t="s">
        <v>60</v>
      </c>
      <c r="B680" s="190">
        <v>43820</v>
      </c>
      <c r="C680">
        <v>49</v>
      </c>
      <c r="D680" t="s">
        <v>457</v>
      </c>
      <c r="E680">
        <v>490</v>
      </c>
    </row>
    <row r="681" spans="1:5" x14ac:dyDescent="0.25">
      <c r="A681" t="s">
        <v>60</v>
      </c>
      <c r="B681" s="190">
        <v>43820</v>
      </c>
      <c r="C681">
        <v>49</v>
      </c>
      <c r="D681" t="s">
        <v>458</v>
      </c>
      <c r="E681">
        <v>114</v>
      </c>
    </row>
    <row r="682" spans="1:5" x14ac:dyDescent="0.25">
      <c r="A682" t="s">
        <v>60</v>
      </c>
      <c r="B682" s="190">
        <v>43820</v>
      </c>
      <c r="C682">
        <v>49</v>
      </c>
      <c r="D682" t="s">
        <v>459</v>
      </c>
      <c r="E682">
        <v>16</v>
      </c>
    </row>
    <row r="683" spans="1:5" x14ac:dyDescent="0.25">
      <c r="A683" t="s">
        <v>60</v>
      </c>
      <c r="B683" s="190">
        <v>43855</v>
      </c>
      <c r="C683">
        <v>49</v>
      </c>
      <c r="D683" t="s">
        <v>449</v>
      </c>
      <c r="E683">
        <v>29057</v>
      </c>
    </row>
    <row r="684" spans="1:5" x14ac:dyDescent="0.25">
      <c r="A684" t="s">
        <v>60</v>
      </c>
      <c r="B684" s="190">
        <v>43855</v>
      </c>
      <c r="C684">
        <v>49</v>
      </c>
      <c r="D684" t="s">
        <v>450</v>
      </c>
      <c r="E684">
        <v>10503</v>
      </c>
    </row>
    <row r="685" spans="1:5" x14ac:dyDescent="0.25">
      <c r="A685" t="s">
        <v>60</v>
      </c>
      <c r="B685" s="190">
        <v>43855</v>
      </c>
      <c r="C685">
        <v>49</v>
      </c>
      <c r="D685" t="s">
        <v>451</v>
      </c>
      <c r="E685">
        <v>2412</v>
      </c>
    </row>
    <row r="686" spans="1:5" x14ac:dyDescent="0.25">
      <c r="A686" t="s">
        <v>60</v>
      </c>
      <c r="B686" s="190">
        <v>43855</v>
      </c>
      <c r="C686">
        <v>49</v>
      </c>
      <c r="D686" t="s">
        <v>452</v>
      </c>
      <c r="E686">
        <v>218</v>
      </c>
    </row>
    <row r="687" spans="1:5" x14ac:dyDescent="0.25">
      <c r="A687" t="s">
        <v>60</v>
      </c>
      <c r="B687" s="190">
        <v>43855</v>
      </c>
      <c r="C687">
        <v>49</v>
      </c>
      <c r="D687" t="s">
        <v>453</v>
      </c>
      <c r="E687">
        <v>12</v>
      </c>
    </row>
    <row r="688" spans="1:5" x14ac:dyDescent="0.25">
      <c r="A688" t="s">
        <v>60</v>
      </c>
      <c r="B688" s="190">
        <v>43855</v>
      </c>
      <c r="C688">
        <v>49</v>
      </c>
      <c r="D688" t="s">
        <v>455</v>
      </c>
      <c r="E688">
        <v>16813</v>
      </c>
    </row>
    <row r="689" spans="1:5" x14ac:dyDescent="0.25">
      <c r="A689" t="s">
        <v>60</v>
      </c>
      <c r="B689" s="190">
        <v>43855</v>
      </c>
      <c r="C689">
        <v>49</v>
      </c>
      <c r="D689" t="s">
        <v>456</v>
      </c>
      <c r="E689">
        <v>5585</v>
      </c>
    </row>
    <row r="690" spans="1:5" x14ac:dyDescent="0.25">
      <c r="A690" t="s">
        <v>60</v>
      </c>
      <c r="B690" s="190">
        <v>43855</v>
      </c>
      <c r="C690">
        <v>49</v>
      </c>
      <c r="D690" t="s">
        <v>457</v>
      </c>
      <c r="E690">
        <v>532</v>
      </c>
    </row>
    <row r="691" spans="1:5" x14ac:dyDescent="0.25">
      <c r="A691" t="s">
        <v>60</v>
      </c>
      <c r="B691" s="190">
        <v>43855</v>
      </c>
      <c r="C691">
        <v>49</v>
      </c>
      <c r="D691" t="s">
        <v>458</v>
      </c>
      <c r="E691">
        <v>119</v>
      </c>
    </row>
    <row r="692" spans="1:5" x14ac:dyDescent="0.25">
      <c r="A692" t="s">
        <v>60</v>
      </c>
      <c r="B692" s="190">
        <v>43855</v>
      </c>
      <c r="C692">
        <v>49</v>
      </c>
      <c r="D692" t="s">
        <v>459</v>
      </c>
      <c r="E692">
        <v>18</v>
      </c>
    </row>
    <row r="693" spans="1:5" x14ac:dyDescent="0.25">
      <c r="A693" t="s">
        <v>60</v>
      </c>
      <c r="B693" s="190">
        <v>43890</v>
      </c>
      <c r="C693">
        <v>49</v>
      </c>
      <c r="D693" t="s">
        <v>449</v>
      </c>
      <c r="E693">
        <v>27880</v>
      </c>
    </row>
    <row r="694" spans="1:5" x14ac:dyDescent="0.25">
      <c r="A694" t="s">
        <v>60</v>
      </c>
      <c r="B694" s="190">
        <v>43890</v>
      </c>
      <c r="C694">
        <v>49</v>
      </c>
      <c r="D694" t="s">
        <v>450</v>
      </c>
      <c r="E694">
        <v>9985</v>
      </c>
    </row>
    <row r="695" spans="1:5" x14ac:dyDescent="0.25">
      <c r="A695" t="s">
        <v>60</v>
      </c>
      <c r="B695" s="190">
        <v>43890</v>
      </c>
      <c r="C695">
        <v>49</v>
      </c>
      <c r="D695" t="s">
        <v>451</v>
      </c>
      <c r="E695">
        <v>2327</v>
      </c>
    </row>
    <row r="696" spans="1:5" x14ac:dyDescent="0.25">
      <c r="A696" t="s">
        <v>60</v>
      </c>
      <c r="B696" s="190">
        <v>43890</v>
      </c>
      <c r="C696">
        <v>49</v>
      </c>
      <c r="D696" t="s">
        <v>452</v>
      </c>
      <c r="E696">
        <v>194</v>
      </c>
    </row>
    <row r="697" spans="1:5" x14ac:dyDescent="0.25">
      <c r="A697" t="s">
        <v>60</v>
      </c>
      <c r="B697" s="190">
        <v>43890</v>
      </c>
      <c r="C697">
        <v>49</v>
      </c>
      <c r="D697" t="s">
        <v>453</v>
      </c>
      <c r="E697">
        <v>15</v>
      </c>
    </row>
    <row r="698" spans="1:5" x14ac:dyDescent="0.25">
      <c r="A698" t="s">
        <v>60</v>
      </c>
      <c r="B698" s="190">
        <v>43890</v>
      </c>
      <c r="C698">
        <v>49</v>
      </c>
      <c r="D698" t="s">
        <v>455</v>
      </c>
      <c r="E698">
        <v>16313</v>
      </c>
    </row>
    <row r="699" spans="1:5" x14ac:dyDescent="0.25">
      <c r="A699" t="s">
        <v>60</v>
      </c>
      <c r="B699" s="190">
        <v>43890</v>
      </c>
      <c r="C699">
        <v>49</v>
      </c>
      <c r="D699" t="s">
        <v>456</v>
      </c>
      <c r="E699">
        <v>4425</v>
      </c>
    </row>
    <row r="700" spans="1:5" x14ac:dyDescent="0.25">
      <c r="A700" t="s">
        <v>60</v>
      </c>
      <c r="B700" s="190">
        <v>43890</v>
      </c>
      <c r="C700">
        <v>49</v>
      </c>
      <c r="D700" t="s">
        <v>457</v>
      </c>
      <c r="E700">
        <v>409</v>
      </c>
    </row>
    <row r="701" spans="1:5" x14ac:dyDescent="0.25">
      <c r="A701" t="s">
        <v>60</v>
      </c>
      <c r="B701" s="190">
        <v>43890</v>
      </c>
      <c r="C701">
        <v>49</v>
      </c>
      <c r="D701" t="s">
        <v>458</v>
      </c>
      <c r="E701">
        <v>96</v>
      </c>
    </row>
    <row r="702" spans="1:5" x14ac:dyDescent="0.25">
      <c r="A702" t="s">
        <v>60</v>
      </c>
      <c r="B702" s="190">
        <v>43890</v>
      </c>
      <c r="C702">
        <v>49</v>
      </c>
      <c r="D702" t="s">
        <v>459</v>
      </c>
      <c r="E702">
        <v>11</v>
      </c>
    </row>
    <row r="703" spans="1:5" x14ac:dyDescent="0.25">
      <c r="A703" t="s">
        <v>60</v>
      </c>
      <c r="B703" s="190">
        <v>43918</v>
      </c>
      <c r="C703">
        <v>49</v>
      </c>
      <c r="D703" t="s">
        <v>449</v>
      </c>
      <c r="E703">
        <v>29264</v>
      </c>
    </row>
    <row r="704" spans="1:5" x14ac:dyDescent="0.25">
      <c r="A704" t="s">
        <v>60</v>
      </c>
      <c r="B704" s="190">
        <v>43918</v>
      </c>
      <c r="C704">
        <v>49</v>
      </c>
      <c r="D704" t="s">
        <v>450</v>
      </c>
      <c r="E704">
        <v>10101</v>
      </c>
    </row>
    <row r="705" spans="1:5" x14ac:dyDescent="0.25">
      <c r="A705" t="s">
        <v>60</v>
      </c>
      <c r="B705" s="190">
        <v>43918</v>
      </c>
      <c r="C705">
        <v>49</v>
      </c>
      <c r="D705" t="s">
        <v>451</v>
      </c>
      <c r="E705">
        <v>2635</v>
      </c>
    </row>
    <row r="706" spans="1:5" x14ac:dyDescent="0.25">
      <c r="A706" t="s">
        <v>60</v>
      </c>
      <c r="B706" s="190">
        <v>43918</v>
      </c>
      <c r="C706">
        <v>49</v>
      </c>
      <c r="D706" t="s">
        <v>452</v>
      </c>
      <c r="E706">
        <v>224</v>
      </c>
    </row>
    <row r="707" spans="1:5" x14ac:dyDescent="0.25">
      <c r="A707" t="s">
        <v>60</v>
      </c>
      <c r="B707" s="190">
        <v>43918</v>
      </c>
      <c r="C707">
        <v>49</v>
      </c>
      <c r="D707" t="s">
        <v>453</v>
      </c>
      <c r="E707">
        <v>12</v>
      </c>
    </row>
    <row r="708" spans="1:5" x14ac:dyDescent="0.25">
      <c r="A708" t="s">
        <v>60</v>
      </c>
      <c r="B708" s="190">
        <v>43918</v>
      </c>
      <c r="C708">
        <v>49</v>
      </c>
      <c r="D708" t="s">
        <v>455</v>
      </c>
      <c r="E708">
        <v>18169</v>
      </c>
    </row>
    <row r="709" spans="1:5" x14ac:dyDescent="0.25">
      <c r="A709" t="s">
        <v>60</v>
      </c>
      <c r="B709" s="190">
        <v>43918</v>
      </c>
      <c r="C709">
        <v>49</v>
      </c>
      <c r="D709" t="s">
        <v>456</v>
      </c>
      <c r="E709">
        <v>4506</v>
      </c>
    </row>
    <row r="710" spans="1:5" x14ac:dyDescent="0.25">
      <c r="A710" t="s">
        <v>60</v>
      </c>
      <c r="B710" s="190">
        <v>43918</v>
      </c>
      <c r="C710">
        <v>49</v>
      </c>
      <c r="D710" t="s">
        <v>457</v>
      </c>
      <c r="E710">
        <v>552</v>
      </c>
    </row>
    <row r="711" spans="1:5" x14ac:dyDescent="0.25">
      <c r="A711" t="s">
        <v>60</v>
      </c>
      <c r="B711" s="190">
        <v>43918</v>
      </c>
      <c r="C711">
        <v>49</v>
      </c>
      <c r="D711" t="s">
        <v>458</v>
      </c>
      <c r="E711">
        <v>112</v>
      </c>
    </row>
    <row r="712" spans="1:5" x14ac:dyDescent="0.25">
      <c r="A712" t="s">
        <v>60</v>
      </c>
      <c r="B712" s="190">
        <v>43918</v>
      </c>
      <c r="C712">
        <v>49</v>
      </c>
      <c r="D712" t="s">
        <v>459</v>
      </c>
      <c r="E712">
        <v>14</v>
      </c>
    </row>
    <row r="713" spans="1:5" x14ac:dyDescent="0.25">
      <c r="A713" t="s">
        <v>61</v>
      </c>
      <c r="B713" s="190">
        <v>43554</v>
      </c>
      <c r="C713">
        <v>49</v>
      </c>
      <c r="D713" t="s">
        <v>449</v>
      </c>
      <c r="E713">
        <v>8438345.2100000009</v>
      </c>
    </row>
    <row r="714" spans="1:5" x14ac:dyDescent="0.25">
      <c r="A714" t="s">
        <v>61</v>
      </c>
      <c r="B714" s="190">
        <v>43554</v>
      </c>
      <c r="C714">
        <v>49</v>
      </c>
      <c r="D714" t="s">
        <v>450</v>
      </c>
      <c r="E714">
        <v>1724403.37</v>
      </c>
    </row>
    <row r="715" spans="1:5" x14ac:dyDescent="0.25">
      <c r="A715" t="s">
        <v>61</v>
      </c>
      <c r="B715" s="190">
        <v>43554</v>
      </c>
      <c r="C715">
        <v>49</v>
      </c>
      <c r="D715" t="s">
        <v>451</v>
      </c>
      <c r="E715">
        <v>1566810.89</v>
      </c>
    </row>
    <row r="716" spans="1:5" x14ac:dyDescent="0.25">
      <c r="A716" t="s">
        <v>61</v>
      </c>
      <c r="B716" s="190">
        <v>43554</v>
      </c>
      <c r="C716">
        <v>49</v>
      </c>
      <c r="D716" t="s">
        <v>452</v>
      </c>
      <c r="E716">
        <v>1963996.74</v>
      </c>
    </row>
    <row r="717" spans="1:5" x14ac:dyDescent="0.25">
      <c r="A717" t="s">
        <v>61</v>
      </c>
      <c r="B717" s="190">
        <v>43554</v>
      </c>
      <c r="C717">
        <v>49</v>
      </c>
      <c r="D717" t="s">
        <v>453</v>
      </c>
      <c r="E717">
        <v>1765305.19</v>
      </c>
    </row>
    <row r="718" spans="1:5" x14ac:dyDescent="0.25">
      <c r="A718" t="s">
        <v>61</v>
      </c>
      <c r="B718" s="190">
        <v>43554</v>
      </c>
      <c r="C718">
        <v>49</v>
      </c>
      <c r="D718" t="s">
        <v>454</v>
      </c>
      <c r="E718">
        <v>0</v>
      </c>
    </row>
    <row r="719" spans="1:5" x14ac:dyDescent="0.25">
      <c r="A719" t="s">
        <v>61</v>
      </c>
      <c r="B719" s="190">
        <v>43554</v>
      </c>
      <c r="C719">
        <v>49</v>
      </c>
      <c r="D719" t="s">
        <v>455</v>
      </c>
      <c r="E719">
        <v>7200858.8600000003</v>
      </c>
    </row>
    <row r="720" spans="1:5" x14ac:dyDescent="0.25">
      <c r="A720" t="s">
        <v>61</v>
      </c>
      <c r="B720" s="190">
        <v>43554</v>
      </c>
      <c r="C720">
        <v>49</v>
      </c>
      <c r="D720" t="s">
        <v>456</v>
      </c>
      <c r="E720">
        <v>1735646.42</v>
      </c>
    </row>
    <row r="721" spans="1:5" x14ac:dyDescent="0.25">
      <c r="A721" t="s">
        <v>61</v>
      </c>
      <c r="B721" s="190">
        <v>43554</v>
      </c>
      <c r="C721">
        <v>49</v>
      </c>
      <c r="D721" t="s">
        <v>457</v>
      </c>
      <c r="E721">
        <v>748062.74</v>
      </c>
    </row>
    <row r="722" spans="1:5" x14ac:dyDescent="0.25">
      <c r="A722" t="s">
        <v>61</v>
      </c>
      <c r="B722" s="190">
        <v>43554</v>
      </c>
      <c r="C722">
        <v>49</v>
      </c>
      <c r="D722" t="s">
        <v>458</v>
      </c>
      <c r="E722">
        <v>876449.77</v>
      </c>
    </row>
    <row r="723" spans="1:5" x14ac:dyDescent="0.25">
      <c r="A723" t="s">
        <v>61</v>
      </c>
      <c r="B723" s="190">
        <v>43554</v>
      </c>
      <c r="C723">
        <v>49</v>
      </c>
      <c r="D723" t="s">
        <v>459</v>
      </c>
      <c r="E723">
        <v>418102.07</v>
      </c>
    </row>
    <row r="724" spans="1:5" x14ac:dyDescent="0.25">
      <c r="A724" t="s">
        <v>61</v>
      </c>
      <c r="B724" s="190">
        <v>43554</v>
      </c>
      <c r="C724">
        <v>49</v>
      </c>
      <c r="D724" t="s">
        <v>460</v>
      </c>
      <c r="E724">
        <v>0</v>
      </c>
    </row>
    <row r="725" spans="1:5" x14ac:dyDescent="0.25">
      <c r="A725" t="s">
        <v>61</v>
      </c>
      <c r="B725" s="190">
        <v>43582</v>
      </c>
      <c r="C725">
        <v>49</v>
      </c>
      <c r="D725" t="s">
        <v>449</v>
      </c>
      <c r="E725">
        <v>8657784.0199999996</v>
      </c>
    </row>
    <row r="726" spans="1:5" x14ac:dyDescent="0.25">
      <c r="A726" t="s">
        <v>61</v>
      </c>
      <c r="B726" s="190">
        <v>43582</v>
      </c>
      <c r="C726">
        <v>49</v>
      </c>
      <c r="D726" t="s">
        <v>450</v>
      </c>
      <c r="E726">
        <v>1668604.55</v>
      </c>
    </row>
    <row r="727" spans="1:5" x14ac:dyDescent="0.25">
      <c r="A727" t="s">
        <v>61</v>
      </c>
      <c r="B727" s="190">
        <v>43582</v>
      </c>
      <c r="C727">
        <v>49</v>
      </c>
      <c r="D727" t="s">
        <v>451</v>
      </c>
      <c r="E727">
        <v>1706752.69</v>
      </c>
    </row>
    <row r="728" spans="1:5" x14ac:dyDescent="0.25">
      <c r="A728" t="s">
        <v>61</v>
      </c>
      <c r="B728" s="190">
        <v>43582</v>
      </c>
      <c r="C728">
        <v>49</v>
      </c>
      <c r="D728" t="s">
        <v>452</v>
      </c>
      <c r="E728">
        <v>2200862.4300000002</v>
      </c>
    </row>
    <row r="729" spans="1:5" x14ac:dyDescent="0.25">
      <c r="A729" t="s">
        <v>61</v>
      </c>
      <c r="B729" s="190">
        <v>43582</v>
      </c>
      <c r="C729">
        <v>49</v>
      </c>
      <c r="D729" t="s">
        <v>453</v>
      </c>
      <c r="E729">
        <v>2086876.74</v>
      </c>
    </row>
    <row r="730" spans="1:5" x14ac:dyDescent="0.25">
      <c r="A730" t="s">
        <v>61</v>
      </c>
      <c r="B730" s="190">
        <v>43582</v>
      </c>
      <c r="C730">
        <v>49</v>
      </c>
      <c r="D730" t="s">
        <v>454</v>
      </c>
      <c r="E730">
        <v>0</v>
      </c>
    </row>
    <row r="731" spans="1:5" x14ac:dyDescent="0.25">
      <c r="A731" t="s">
        <v>61</v>
      </c>
      <c r="B731" s="190">
        <v>43582</v>
      </c>
      <c r="C731">
        <v>49</v>
      </c>
      <c r="D731" t="s">
        <v>455</v>
      </c>
      <c r="E731">
        <v>7610013.6399999997</v>
      </c>
    </row>
    <row r="732" spans="1:5" x14ac:dyDescent="0.25">
      <c r="A732" t="s">
        <v>61</v>
      </c>
      <c r="B732" s="190">
        <v>43582</v>
      </c>
      <c r="C732">
        <v>49</v>
      </c>
      <c r="D732" t="s">
        <v>456</v>
      </c>
      <c r="E732">
        <v>1708636.9</v>
      </c>
    </row>
    <row r="733" spans="1:5" x14ac:dyDescent="0.25">
      <c r="A733" t="s">
        <v>61</v>
      </c>
      <c r="B733" s="190">
        <v>43582</v>
      </c>
      <c r="C733">
        <v>49</v>
      </c>
      <c r="D733" t="s">
        <v>457</v>
      </c>
      <c r="E733">
        <v>838850.9</v>
      </c>
    </row>
    <row r="734" spans="1:5" x14ac:dyDescent="0.25">
      <c r="A734" t="s">
        <v>61</v>
      </c>
      <c r="B734" s="190">
        <v>43582</v>
      </c>
      <c r="C734">
        <v>49</v>
      </c>
      <c r="D734" t="s">
        <v>458</v>
      </c>
      <c r="E734">
        <v>930671.42</v>
      </c>
    </row>
    <row r="735" spans="1:5" x14ac:dyDescent="0.25">
      <c r="A735" t="s">
        <v>61</v>
      </c>
      <c r="B735" s="190">
        <v>43582</v>
      </c>
      <c r="C735">
        <v>49</v>
      </c>
      <c r="D735" t="s">
        <v>459</v>
      </c>
      <c r="E735">
        <v>700402.77</v>
      </c>
    </row>
    <row r="736" spans="1:5" x14ac:dyDescent="0.25">
      <c r="A736" t="s">
        <v>61</v>
      </c>
      <c r="B736" s="190">
        <v>43582</v>
      </c>
      <c r="C736">
        <v>49</v>
      </c>
      <c r="D736" t="s">
        <v>460</v>
      </c>
      <c r="E736">
        <v>184861.14</v>
      </c>
    </row>
    <row r="737" spans="1:5" x14ac:dyDescent="0.25">
      <c r="A737" t="s">
        <v>61</v>
      </c>
      <c r="B737" s="190">
        <v>43610</v>
      </c>
      <c r="C737">
        <v>49</v>
      </c>
      <c r="D737" t="s">
        <v>449</v>
      </c>
      <c r="E737">
        <v>6848513.6200000001</v>
      </c>
    </row>
    <row r="738" spans="1:5" x14ac:dyDescent="0.25">
      <c r="A738" t="s">
        <v>61</v>
      </c>
      <c r="B738" s="190">
        <v>43610</v>
      </c>
      <c r="C738">
        <v>49</v>
      </c>
      <c r="D738" t="s">
        <v>450</v>
      </c>
      <c r="E738">
        <v>1339641.53</v>
      </c>
    </row>
    <row r="739" spans="1:5" x14ac:dyDescent="0.25">
      <c r="A739" t="s">
        <v>61</v>
      </c>
      <c r="B739" s="190">
        <v>43610</v>
      </c>
      <c r="C739">
        <v>49</v>
      </c>
      <c r="D739" t="s">
        <v>451</v>
      </c>
      <c r="E739">
        <v>1439270.83</v>
      </c>
    </row>
    <row r="740" spans="1:5" x14ac:dyDescent="0.25">
      <c r="A740" t="s">
        <v>61</v>
      </c>
      <c r="B740" s="190">
        <v>43610</v>
      </c>
      <c r="C740">
        <v>49</v>
      </c>
      <c r="D740" t="s">
        <v>452</v>
      </c>
      <c r="E740">
        <v>1564576.47</v>
      </c>
    </row>
    <row r="741" spans="1:5" x14ac:dyDescent="0.25">
      <c r="A741" t="s">
        <v>61</v>
      </c>
      <c r="B741" s="190">
        <v>43610</v>
      </c>
      <c r="C741">
        <v>49</v>
      </c>
      <c r="D741" t="s">
        <v>453</v>
      </c>
      <c r="E741">
        <v>1421078.38</v>
      </c>
    </row>
    <row r="742" spans="1:5" x14ac:dyDescent="0.25">
      <c r="A742" t="s">
        <v>61</v>
      </c>
      <c r="B742" s="190">
        <v>43610</v>
      </c>
      <c r="C742">
        <v>49</v>
      </c>
      <c r="D742" t="s">
        <v>454</v>
      </c>
      <c r="E742">
        <v>302.91000000000003</v>
      </c>
    </row>
    <row r="743" spans="1:5" x14ac:dyDescent="0.25">
      <c r="A743" t="s">
        <v>61</v>
      </c>
      <c r="B743" s="190">
        <v>43610</v>
      </c>
      <c r="C743">
        <v>49</v>
      </c>
      <c r="D743" t="s">
        <v>455</v>
      </c>
      <c r="E743">
        <v>5193594.49</v>
      </c>
    </row>
    <row r="744" spans="1:5" x14ac:dyDescent="0.25">
      <c r="A744" t="s">
        <v>61</v>
      </c>
      <c r="B744" s="190">
        <v>43610</v>
      </c>
      <c r="C744">
        <v>49</v>
      </c>
      <c r="D744" t="s">
        <v>456</v>
      </c>
      <c r="E744">
        <v>1150702.98</v>
      </c>
    </row>
    <row r="745" spans="1:5" x14ac:dyDescent="0.25">
      <c r="A745" t="s">
        <v>61</v>
      </c>
      <c r="B745" s="190">
        <v>43610</v>
      </c>
      <c r="C745">
        <v>49</v>
      </c>
      <c r="D745" t="s">
        <v>457</v>
      </c>
      <c r="E745">
        <v>472798.92</v>
      </c>
    </row>
    <row r="746" spans="1:5" x14ac:dyDescent="0.25">
      <c r="A746" t="s">
        <v>61</v>
      </c>
      <c r="B746" s="190">
        <v>43610</v>
      </c>
      <c r="C746">
        <v>49</v>
      </c>
      <c r="D746" t="s">
        <v>458</v>
      </c>
      <c r="E746">
        <v>608276.87</v>
      </c>
    </row>
    <row r="747" spans="1:5" x14ac:dyDescent="0.25">
      <c r="A747" t="s">
        <v>61</v>
      </c>
      <c r="B747" s="190">
        <v>43610</v>
      </c>
      <c r="C747">
        <v>49</v>
      </c>
      <c r="D747" t="s">
        <v>459</v>
      </c>
      <c r="E747">
        <v>499435.2</v>
      </c>
    </row>
    <row r="748" spans="1:5" x14ac:dyDescent="0.25">
      <c r="A748" t="s">
        <v>61</v>
      </c>
      <c r="B748" s="190">
        <v>43610</v>
      </c>
      <c r="C748">
        <v>49</v>
      </c>
      <c r="D748" t="s">
        <v>460</v>
      </c>
      <c r="E748">
        <v>64387.97</v>
      </c>
    </row>
    <row r="749" spans="1:5" x14ac:dyDescent="0.25">
      <c r="A749" t="s">
        <v>61</v>
      </c>
      <c r="B749" s="190">
        <v>43645</v>
      </c>
      <c r="C749">
        <v>49</v>
      </c>
      <c r="D749" t="s">
        <v>449</v>
      </c>
      <c r="E749">
        <v>5808898.4900000002</v>
      </c>
    </row>
    <row r="750" spans="1:5" x14ac:dyDescent="0.25">
      <c r="A750" t="s">
        <v>61</v>
      </c>
      <c r="B750" s="190">
        <v>43645</v>
      </c>
      <c r="C750">
        <v>49</v>
      </c>
      <c r="D750" t="s">
        <v>450</v>
      </c>
      <c r="E750">
        <v>1139012.5900000001</v>
      </c>
    </row>
    <row r="751" spans="1:5" x14ac:dyDescent="0.25">
      <c r="A751" t="s">
        <v>61</v>
      </c>
      <c r="B751" s="190">
        <v>43645</v>
      </c>
      <c r="C751">
        <v>49</v>
      </c>
      <c r="D751" t="s">
        <v>451</v>
      </c>
      <c r="E751">
        <v>1084967.5</v>
      </c>
    </row>
    <row r="752" spans="1:5" x14ac:dyDescent="0.25">
      <c r="A752" t="s">
        <v>61</v>
      </c>
      <c r="B752" s="190">
        <v>43645</v>
      </c>
      <c r="C752">
        <v>49</v>
      </c>
      <c r="D752" t="s">
        <v>452</v>
      </c>
      <c r="E752">
        <v>1342715.18</v>
      </c>
    </row>
    <row r="753" spans="1:5" x14ac:dyDescent="0.25">
      <c r="A753" t="s">
        <v>61</v>
      </c>
      <c r="B753" s="190">
        <v>43645</v>
      </c>
      <c r="C753">
        <v>49</v>
      </c>
      <c r="D753" t="s">
        <v>453</v>
      </c>
      <c r="E753">
        <v>1217106.7</v>
      </c>
    </row>
    <row r="754" spans="1:5" x14ac:dyDescent="0.25">
      <c r="A754" t="s">
        <v>61</v>
      </c>
      <c r="B754" s="190">
        <v>43645</v>
      </c>
      <c r="C754">
        <v>49</v>
      </c>
      <c r="D754" t="s">
        <v>454</v>
      </c>
      <c r="E754">
        <v>16.25</v>
      </c>
    </row>
    <row r="755" spans="1:5" x14ac:dyDescent="0.25">
      <c r="A755" t="s">
        <v>61</v>
      </c>
      <c r="B755" s="190">
        <v>43645</v>
      </c>
      <c r="C755">
        <v>49</v>
      </c>
      <c r="D755" t="s">
        <v>455</v>
      </c>
      <c r="E755">
        <v>3077455.57</v>
      </c>
    </row>
    <row r="756" spans="1:5" x14ac:dyDescent="0.25">
      <c r="A756" t="s">
        <v>61</v>
      </c>
      <c r="B756" s="190">
        <v>43645</v>
      </c>
      <c r="C756">
        <v>49</v>
      </c>
      <c r="D756" t="s">
        <v>456</v>
      </c>
      <c r="E756">
        <v>600476.67000000004</v>
      </c>
    </row>
    <row r="757" spans="1:5" x14ac:dyDescent="0.25">
      <c r="A757" t="s">
        <v>61</v>
      </c>
      <c r="B757" s="190">
        <v>43645</v>
      </c>
      <c r="C757">
        <v>49</v>
      </c>
      <c r="D757" t="s">
        <v>457</v>
      </c>
      <c r="E757">
        <v>240876.88</v>
      </c>
    </row>
    <row r="758" spans="1:5" x14ac:dyDescent="0.25">
      <c r="A758" t="s">
        <v>61</v>
      </c>
      <c r="B758" s="190">
        <v>43645</v>
      </c>
      <c r="C758">
        <v>49</v>
      </c>
      <c r="D758" t="s">
        <v>458</v>
      </c>
      <c r="E758">
        <v>373744.56</v>
      </c>
    </row>
    <row r="759" spans="1:5" x14ac:dyDescent="0.25">
      <c r="A759" t="s">
        <v>61</v>
      </c>
      <c r="B759" s="190">
        <v>43645</v>
      </c>
      <c r="C759">
        <v>49</v>
      </c>
      <c r="D759" t="s">
        <v>459</v>
      </c>
      <c r="E759">
        <v>195038.65</v>
      </c>
    </row>
    <row r="760" spans="1:5" x14ac:dyDescent="0.25">
      <c r="A760" t="s">
        <v>61</v>
      </c>
      <c r="B760" s="190">
        <v>43645</v>
      </c>
      <c r="C760">
        <v>49</v>
      </c>
      <c r="D760" t="s">
        <v>460</v>
      </c>
      <c r="E760">
        <v>152763.01</v>
      </c>
    </row>
    <row r="761" spans="1:5" x14ac:dyDescent="0.25">
      <c r="A761" t="s">
        <v>61</v>
      </c>
      <c r="B761" s="190">
        <v>43673</v>
      </c>
      <c r="C761">
        <v>49</v>
      </c>
      <c r="D761" t="s">
        <v>449</v>
      </c>
      <c r="E761">
        <v>7096342.1900000004</v>
      </c>
    </row>
    <row r="762" spans="1:5" x14ac:dyDescent="0.25">
      <c r="A762" t="s">
        <v>61</v>
      </c>
      <c r="B762" s="190">
        <v>43673</v>
      </c>
      <c r="C762">
        <v>49</v>
      </c>
      <c r="D762" t="s">
        <v>450</v>
      </c>
      <c r="E762">
        <v>1278865.45</v>
      </c>
    </row>
    <row r="763" spans="1:5" x14ac:dyDescent="0.25">
      <c r="A763" t="s">
        <v>61</v>
      </c>
      <c r="B763" s="190">
        <v>43673</v>
      </c>
      <c r="C763">
        <v>49</v>
      </c>
      <c r="D763" t="s">
        <v>451</v>
      </c>
      <c r="E763">
        <v>1514614.33</v>
      </c>
    </row>
    <row r="764" spans="1:5" x14ac:dyDescent="0.25">
      <c r="A764" t="s">
        <v>61</v>
      </c>
      <c r="B764" s="190">
        <v>43673</v>
      </c>
      <c r="C764">
        <v>49</v>
      </c>
      <c r="D764" t="s">
        <v>452</v>
      </c>
      <c r="E764">
        <v>1944171.86</v>
      </c>
    </row>
    <row r="765" spans="1:5" x14ac:dyDescent="0.25">
      <c r="A765" t="s">
        <v>61</v>
      </c>
      <c r="B765" s="190">
        <v>43673</v>
      </c>
      <c r="C765">
        <v>49</v>
      </c>
      <c r="D765" t="s">
        <v>453</v>
      </c>
      <c r="E765">
        <v>1785933.71</v>
      </c>
    </row>
    <row r="766" spans="1:5" x14ac:dyDescent="0.25">
      <c r="A766" t="s">
        <v>61</v>
      </c>
      <c r="B766" s="190">
        <v>43673</v>
      </c>
      <c r="C766">
        <v>49</v>
      </c>
      <c r="D766" t="s">
        <v>454</v>
      </c>
      <c r="E766">
        <v>16.45</v>
      </c>
    </row>
    <row r="767" spans="1:5" x14ac:dyDescent="0.25">
      <c r="A767" t="s">
        <v>61</v>
      </c>
      <c r="B767" s="190">
        <v>43673</v>
      </c>
      <c r="C767">
        <v>49</v>
      </c>
      <c r="D767" t="s">
        <v>455</v>
      </c>
      <c r="E767">
        <v>2539827.44</v>
      </c>
    </row>
    <row r="768" spans="1:5" x14ac:dyDescent="0.25">
      <c r="A768" t="s">
        <v>61</v>
      </c>
      <c r="B768" s="190">
        <v>43673</v>
      </c>
      <c r="C768">
        <v>49</v>
      </c>
      <c r="D768" t="s">
        <v>456</v>
      </c>
      <c r="E768">
        <v>438601.55</v>
      </c>
    </row>
    <row r="769" spans="1:5" x14ac:dyDescent="0.25">
      <c r="A769" t="s">
        <v>61</v>
      </c>
      <c r="B769" s="190">
        <v>43673</v>
      </c>
      <c r="C769">
        <v>49</v>
      </c>
      <c r="D769" t="s">
        <v>457</v>
      </c>
      <c r="E769">
        <v>200855.56</v>
      </c>
    </row>
    <row r="770" spans="1:5" x14ac:dyDescent="0.25">
      <c r="A770" t="s">
        <v>61</v>
      </c>
      <c r="B770" s="190">
        <v>43673</v>
      </c>
      <c r="C770">
        <v>49</v>
      </c>
      <c r="D770" t="s">
        <v>458</v>
      </c>
      <c r="E770">
        <v>334710.89</v>
      </c>
    </row>
    <row r="771" spans="1:5" x14ac:dyDescent="0.25">
      <c r="A771" t="s">
        <v>61</v>
      </c>
      <c r="B771" s="190">
        <v>43673</v>
      </c>
      <c r="C771">
        <v>49</v>
      </c>
      <c r="D771" t="s">
        <v>459</v>
      </c>
      <c r="E771">
        <v>284631.52</v>
      </c>
    </row>
    <row r="772" spans="1:5" x14ac:dyDescent="0.25">
      <c r="A772" t="s">
        <v>61</v>
      </c>
      <c r="B772" s="190">
        <v>43673</v>
      </c>
      <c r="C772">
        <v>49</v>
      </c>
      <c r="D772" t="s">
        <v>460</v>
      </c>
      <c r="E772">
        <v>0</v>
      </c>
    </row>
    <row r="773" spans="1:5" x14ac:dyDescent="0.25">
      <c r="A773" t="s">
        <v>61</v>
      </c>
      <c r="B773" s="190">
        <v>43708</v>
      </c>
      <c r="C773">
        <v>49</v>
      </c>
      <c r="D773" t="s">
        <v>449</v>
      </c>
      <c r="E773">
        <v>9466796.1500000004</v>
      </c>
    </row>
    <row r="774" spans="1:5" x14ac:dyDescent="0.25">
      <c r="A774" t="s">
        <v>61</v>
      </c>
      <c r="B774" s="190">
        <v>43708</v>
      </c>
      <c r="C774">
        <v>49</v>
      </c>
      <c r="D774" t="s">
        <v>450</v>
      </c>
      <c r="E774">
        <v>1520501.1</v>
      </c>
    </row>
    <row r="775" spans="1:5" x14ac:dyDescent="0.25">
      <c r="A775" t="s">
        <v>61</v>
      </c>
      <c r="B775" s="190">
        <v>43708</v>
      </c>
      <c r="C775">
        <v>49</v>
      </c>
      <c r="D775" t="s">
        <v>451</v>
      </c>
      <c r="E775">
        <v>1473868.46</v>
      </c>
    </row>
    <row r="776" spans="1:5" x14ac:dyDescent="0.25">
      <c r="A776" t="s">
        <v>61</v>
      </c>
      <c r="B776" s="190">
        <v>43708</v>
      </c>
      <c r="C776">
        <v>49</v>
      </c>
      <c r="D776" t="s">
        <v>452</v>
      </c>
      <c r="E776">
        <v>1568199.66</v>
      </c>
    </row>
    <row r="777" spans="1:5" x14ac:dyDescent="0.25">
      <c r="A777" t="s">
        <v>61</v>
      </c>
      <c r="B777" s="190">
        <v>43708</v>
      </c>
      <c r="C777">
        <v>49</v>
      </c>
      <c r="D777" t="s">
        <v>453</v>
      </c>
      <c r="E777">
        <v>933926</v>
      </c>
    </row>
    <row r="778" spans="1:5" x14ac:dyDescent="0.25">
      <c r="A778" t="s">
        <v>61</v>
      </c>
      <c r="B778" s="190">
        <v>43708</v>
      </c>
      <c r="C778">
        <v>49</v>
      </c>
      <c r="D778" t="s">
        <v>454</v>
      </c>
      <c r="E778">
        <v>16.649999999999999</v>
      </c>
    </row>
    <row r="779" spans="1:5" x14ac:dyDescent="0.25">
      <c r="A779" t="s">
        <v>61</v>
      </c>
      <c r="B779" s="190">
        <v>43708</v>
      </c>
      <c r="C779">
        <v>49</v>
      </c>
      <c r="D779" t="s">
        <v>455</v>
      </c>
      <c r="E779">
        <v>1773303.61</v>
      </c>
    </row>
    <row r="780" spans="1:5" x14ac:dyDescent="0.25">
      <c r="A780" t="s">
        <v>61</v>
      </c>
      <c r="B780" s="190">
        <v>43708</v>
      </c>
      <c r="C780">
        <v>49</v>
      </c>
      <c r="D780" t="s">
        <v>456</v>
      </c>
      <c r="E780">
        <v>303780.27</v>
      </c>
    </row>
    <row r="781" spans="1:5" x14ac:dyDescent="0.25">
      <c r="A781" t="s">
        <v>61</v>
      </c>
      <c r="B781" s="190">
        <v>43708</v>
      </c>
      <c r="C781">
        <v>49</v>
      </c>
      <c r="D781" t="s">
        <v>457</v>
      </c>
      <c r="E781">
        <v>147483.19</v>
      </c>
    </row>
    <row r="782" spans="1:5" x14ac:dyDescent="0.25">
      <c r="A782" t="s">
        <v>61</v>
      </c>
      <c r="B782" s="190">
        <v>43708</v>
      </c>
      <c r="C782">
        <v>49</v>
      </c>
      <c r="D782" t="s">
        <v>458</v>
      </c>
      <c r="E782">
        <v>230159.04</v>
      </c>
    </row>
    <row r="783" spans="1:5" x14ac:dyDescent="0.25">
      <c r="A783" t="s">
        <v>61</v>
      </c>
      <c r="B783" s="190">
        <v>43708</v>
      </c>
      <c r="C783">
        <v>49</v>
      </c>
      <c r="D783" t="s">
        <v>459</v>
      </c>
      <c r="E783">
        <v>197461.27</v>
      </c>
    </row>
    <row r="784" spans="1:5" x14ac:dyDescent="0.25">
      <c r="A784" t="s">
        <v>61</v>
      </c>
      <c r="B784" s="190">
        <v>43708</v>
      </c>
      <c r="C784">
        <v>49</v>
      </c>
      <c r="D784" t="s">
        <v>460</v>
      </c>
      <c r="E784">
        <v>10.64</v>
      </c>
    </row>
    <row r="785" spans="1:5" x14ac:dyDescent="0.25">
      <c r="A785" t="s">
        <v>61</v>
      </c>
      <c r="B785" s="190">
        <v>43736</v>
      </c>
      <c r="C785">
        <v>49</v>
      </c>
      <c r="D785" t="s">
        <v>449</v>
      </c>
      <c r="E785">
        <v>10947284.140000001</v>
      </c>
    </row>
    <row r="786" spans="1:5" x14ac:dyDescent="0.25">
      <c r="A786" t="s">
        <v>61</v>
      </c>
      <c r="B786" s="190">
        <v>43736</v>
      </c>
      <c r="C786">
        <v>49</v>
      </c>
      <c r="D786" t="s">
        <v>450</v>
      </c>
      <c r="E786">
        <v>1803909.28</v>
      </c>
    </row>
    <row r="787" spans="1:5" x14ac:dyDescent="0.25">
      <c r="A787" t="s">
        <v>61</v>
      </c>
      <c r="B787" s="190">
        <v>43736</v>
      </c>
      <c r="C787">
        <v>49</v>
      </c>
      <c r="D787" t="s">
        <v>451</v>
      </c>
      <c r="E787">
        <v>1799603.87</v>
      </c>
    </row>
    <row r="788" spans="1:5" x14ac:dyDescent="0.25">
      <c r="A788" t="s">
        <v>61</v>
      </c>
      <c r="B788" s="190">
        <v>43736</v>
      </c>
      <c r="C788">
        <v>49</v>
      </c>
      <c r="D788" t="s">
        <v>452</v>
      </c>
      <c r="E788">
        <v>1973554.33</v>
      </c>
    </row>
    <row r="789" spans="1:5" x14ac:dyDescent="0.25">
      <c r="A789" t="s">
        <v>61</v>
      </c>
      <c r="B789" s="190">
        <v>43736</v>
      </c>
      <c r="C789">
        <v>49</v>
      </c>
      <c r="D789" t="s">
        <v>453</v>
      </c>
      <c r="E789">
        <v>2207733.21</v>
      </c>
    </row>
    <row r="790" spans="1:5" x14ac:dyDescent="0.25">
      <c r="A790" t="s">
        <v>61</v>
      </c>
      <c r="B790" s="190">
        <v>43736</v>
      </c>
      <c r="C790">
        <v>49</v>
      </c>
      <c r="D790" t="s">
        <v>454</v>
      </c>
      <c r="E790">
        <v>16.850000000000001</v>
      </c>
    </row>
    <row r="791" spans="1:5" x14ac:dyDescent="0.25">
      <c r="A791" t="s">
        <v>61</v>
      </c>
      <c r="B791" s="190">
        <v>43736</v>
      </c>
      <c r="C791">
        <v>49</v>
      </c>
      <c r="D791" t="s">
        <v>455</v>
      </c>
      <c r="E791">
        <v>1692229.04</v>
      </c>
    </row>
    <row r="792" spans="1:5" x14ac:dyDescent="0.25">
      <c r="A792" t="s">
        <v>61</v>
      </c>
      <c r="B792" s="190">
        <v>43736</v>
      </c>
      <c r="C792">
        <v>49</v>
      </c>
      <c r="D792" t="s">
        <v>456</v>
      </c>
      <c r="E792">
        <v>289911.14</v>
      </c>
    </row>
    <row r="793" spans="1:5" x14ac:dyDescent="0.25">
      <c r="A793" t="s">
        <v>61</v>
      </c>
      <c r="B793" s="190">
        <v>43736</v>
      </c>
      <c r="C793">
        <v>49</v>
      </c>
      <c r="D793" t="s">
        <v>457</v>
      </c>
      <c r="E793">
        <v>176237.11</v>
      </c>
    </row>
    <row r="794" spans="1:5" x14ac:dyDescent="0.25">
      <c r="A794" t="s">
        <v>61</v>
      </c>
      <c r="B794" s="190">
        <v>43736</v>
      </c>
      <c r="C794">
        <v>49</v>
      </c>
      <c r="D794" t="s">
        <v>458</v>
      </c>
      <c r="E794">
        <v>222364.83</v>
      </c>
    </row>
    <row r="795" spans="1:5" x14ac:dyDescent="0.25">
      <c r="A795" t="s">
        <v>61</v>
      </c>
      <c r="B795" s="190">
        <v>43736</v>
      </c>
      <c r="C795">
        <v>49</v>
      </c>
      <c r="D795" t="s">
        <v>459</v>
      </c>
      <c r="E795">
        <v>261721.85</v>
      </c>
    </row>
    <row r="796" spans="1:5" x14ac:dyDescent="0.25">
      <c r="A796" t="s">
        <v>61</v>
      </c>
      <c r="B796" s="190">
        <v>43736</v>
      </c>
      <c r="C796">
        <v>49</v>
      </c>
      <c r="D796" t="s">
        <v>460</v>
      </c>
      <c r="E796">
        <v>0</v>
      </c>
    </row>
    <row r="797" spans="1:5" x14ac:dyDescent="0.25">
      <c r="A797" t="s">
        <v>61</v>
      </c>
      <c r="B797" s="190">
        <v>43764</v>
      </c>
      <c r="C797">
        <v>49</v>
      </c>
      <c r="D797" t="s">
        <v>449</v>
      </c>
      <c r="E797">
        <v>9316186.9900000002</v>
      </c>
    </row>
    <row r="798" spans="1:5" x14ac:dyDescent="0.25">
      <c r="A798" t="s">
        <v>61</v>
      </c>
      <c r="B798" s="190">
        <v>43764</v>
      </c>
      <c r="C798">
        <v>49</v>
      </c>
      <c r="D798" t="s">
        <v>450</v>
      </c>
      <c r="E798">
        <v>1596834.81</v>
      </c>
    </row>
    <row r="799" spans="1:5" x14ac:dyDescent="0.25">
      <c r="A799" t="s">
        <v>61</v>
      </c>
      <c r="B799" s="190">
        <v>43764</v>
      </c>
      <c r="C799">
        <v>49</v>
      </c>
      <c r="D799" t="s">
        <v>451</v>
      </c>
      <c r="E799">
        <v>1494683.04</v>
      </c>
    </row>
    <row r="800" spans="1:5" x14ac:dyDescent="0.25">
      <c r="A800" t="s">
        <v>61</v>
      </c>
      <c r="B800" s="190">
        <v>43764</v>
      </c>
      <c r="C800">
        <v>49</v>
      </c>
      <c r="D800" t="s">
        <v>452</v>
      </c>
      <c r="E800">
        <v>1582906.07</v>
      </c>
    </row>
    <row r="801" spans="1:5" x14ac:dyDescent="0.25">
      <c r="A801" t="s">
        <v>61</v>
      </c>
      <c r="B801" s="190">
        <v>43764</v>
      </c>
      <c r="C801">
        <v>49</v>
      </c>
      <c r="D801" t="s">
        <v>453</v>
      </c>
      <c r="E801">
        <v>855083.8</v>
      </c>
    </row>
    <row r="802" spans="1:5" x14ac:dyDescent="0.25">
      <c r="A802" t="s">
        <v>61</v>
      </c>
      <c r="B802" s="190">
        <v>43764</v>
      </c>
      <c r="C802">
        <v>49</v>
      </c>
      <c r="D802" t="s">
        <v>454</v>
      </c>
      <c r="E802">
        <v>17.02</v>
      </c>
    </row>
    <row r="803" spans="1:5" x14ac:dyDescent="0.25">
      <c r="A803" t="s">
        <v>61</v>
      </c>
      <c r="B803" s="190">
        <v>43764</v>
      </c>
      <c r="C803">
        <v>49</v>
      </c>
      <c r="D803" t="s">
        <v>455</v>
      </c>
      <c r="E803">
        <v>1663539.47</v>
      </c>
    </row>
    <row r="804" spans="1:5" x14ac:dyDescent="0.25">
      <c r="A804" t="s">
        <v>61</v>
      </c>
      <c r="B804" s="190">
        <v>43764</v>
      </c>
      <c r="C804">
        <v>49</v>
      </c>
      <c r="D804" t="s">
        <v>456</v>
      </c>
      <c r="E804">
        <v>309782.49</v>
      </c>
    </row>
    <row r="805" spans="1:5" x14ac:dyDescent="0.25">
      <c r="A805" t="s">
        <v>61</v>
      </c>
      <c r="B805" s="190">
        <v>43764</v>
      </c>
      <c r="C805">
        <v>49</v>
      </c>
      <c r="D805" t="s">
        <v>457</v>
      </c>
      <c r="E805">
        <v>146582.34</v>
      </c>
    </row>
    <row r="806" spans="1:5" x14ac:dyDescent="0.25">
      <c r="A806" t="s">
        <v>61</v>
      </c>
      <c r="B806" s="190">
        <v>43764</v>
      </c>
      <c r="C806">
        <v>49</v>
      </c>
      <c r="D806" t="s">
        <v>458</v>
      </c>
      <c r="E806">
        <v>272219.13</v>
      </c>
    </row>
    <row r="807" spans="1:5" x14ac:dyDescent="0.25">
      <c r="A807" t="s">
        <v>61</v>
      </c>
      <c r="B807" s="190">
        <v>43764</v>
      </c>
      <c r="C807">
        <v>49</v>
      </c>
      <c r="D807" t="s">
        <v>459</v>
      </c>
      <c r="E807">
        <v>150271.67999999999</v>
      </c>
    </row>
    <row r="808" spans="1:5" x14ac:dyDescent="0.25">
      <c r="A808" t="s">
        <v>61</v>
      </c>
      <c r="B808" s="190">
        <v>43764</v>
      </c>
      <c r="C808">
        <v>49</v>
      </c>
      <c r="D808" t="s">
        <v>460</v>
      </c>
      <c r="E808">
        <v>0</v>
      </c>
    </row>
    <row r="809" spans="1:5" x14ac:dyDescent="0.25">
      <c r="A809" t="s">
        <v>61</v>
      </c>
      <c r="B809" s="190">
        <v>43799</v>
      </c>
      <c r="C809">
        <v>49</v>
      </c>
      <c r="D809" t="s">
        <v>449</v>
      </c>
      <c r="E809">
        <v>8279962.3399999999</v>
      </c>
    </row>
    <row r="810" spans="1:5" x14ac:dyDescent="0.25">
      <c r="A810" t="s">
        <v>61</v>
      </c>
      <c r="B810" s="190">
        <v>43799</v>
      </c>
      <c r="C810">
        <v>49</v>
      </c>
      <c r="D810" t="s">
        <v>450</v>
      </c>
      <c r="E810">
        <v>1381152.22</v>
      </c>
    </row>
    <row r="811" spans="1:5" x14ac:dyDescent="0.25">
      <c r="A811" t="s">
        <v>61</v>
      </c>
      <c r="B811" s="190">
        <v>43799</v>
      </c>
      <c r="C811">
        <v>49</v>
      </c>
      <c r="D811" t="s">
        <v>451</v>
      </c>
      <c r="E811">
        <v>1544251.37</v>
      </c>
    </row>
    <row r="812" spans="1:5" x14ac:dyDescent="0.25">
      <c r="A812" t="s">
        <v>61</v>
      </c>
      <c r="B812" s="190">
        <v>43799</v>
      </c>
      <c r="C812">
        <v>49</v>
      </c>
      <c r="D812" t="s">
        <v>452</v>
      </c>
      <c r="E812">
        <v>1915739.52</v>
      </c>
    </row>
    <row r="813" spans="1:5" x14ac:dyDescent="0.25">
      <c r="A813" t="s">
        <v>61</v>
      </c>
      <c r="B813" s="190">
        <v>43799</v>
      </c>
      <c r="C813">
        <v>49</v>
      </c>
      <c r="D813" t="s">
        <v>453</v>
      </c>
      <c r="E813">
        <v>1482083.52</v>
      </c>
    </row>
    <row r="814" spans="1:5" x14ac:dyDescent="0.25">
      <c r="A814" t="s">
        <v>61</v>
      </c>
      <c r="B814" s="190">
        <v>43799</v>
      </c>
      <c r="C814">
        <v>49</v>
      </c>
      <c r="D814" t="s">
        <v>454</v>
      </c>
      <c r="E814">
        <v>15.36</v>
      </c>
    </row>
    <row r="815" spans="1:5" x14ac:dyDescent="0.25">
      <c r="A815" t="s">
        <v>61</v>
      </c>
      <c r="B815" s="190">
        <v>43799</v>
      </c>
      <c r="C815">
        <v>49</v>
      </c>
      <c r="D815" t="s">
        <v>455</v>
      </c>
      <c r="E815">
        <v>2297456.77</v>
      </c>
    </row>
    <row r="816" spans="1:5" x14ac:dyDescent="0.25">
      <c r="A816" t="s">
        <v>61</v>
      </c>
      <c r="B816" s="190">
        <v>43799</v>
      </c>
      <c r="C816">
        <v>49</v>
      </c>
      <c r="D816" t="s">
        <v>456</v>
      </c>
      <c r="E816">
        <v>473186.83</v>
      </c>
    </row>
    <row r="817" spans="1:5" x14ac:dyDescent="0.25">
      <c r="A817" t="s">
        <v>61</v>
      </c>
      <c r="B817" s="190">
        <v>43799</v>
      </c>
      <c r="C817">
        <v>49</v>
      </c>
      <c r="D817" t="s">
        <v>457</v>
      </c>
      <c r="E817">
        <v>203832.13</v>
      </c>
    </row>
    <row r="818" spans="1:5" x14ac:dyDescent="0.25">
      <c r="A818" t="s">
        <v>61</v>
      </c>
      <c r="B818" s="190">
        <v>43799</v>
      </c>
      <c r="C818">
        <v>49</v>
      </c>
      <c r="D818" t="s">
        <v>458</v>
      </c>
      <c r="E818">
        <v>377976.33</v>
      </c>
    </row>
    <row r="819" spans="1:5" x14ac:dyDescent="0.25">
      <c r="A819" t="s">
        <v>61</v>
      </c>
      <c r="B819" s="190">
        <v>43799</v>
      </c>
      <c r="C819">
        <v>49</v>
      </c>
      <c r="D819" t="s">
        <v>459</v>
      </c>
      <c r="E819">
        <v>265206.84999999998</v>
      </c>
    </row>
    <row r="820" spans="1:5" x14ac:dyDescent="0.25">
      <c r="A820" t="s">
        <v>61</v>
      </c>
      <c r="B820" s="190">
        <v>43799</v>
      </c>
      <c r="C820">
        <v>49</v>
      </c>
      <c r="D820" t="s">
        <v>460</v>
      </c>
      <c r="E820">
        <v>53902.9</v>
      </c>
    </row>
    <row r="821" spans="1:5" x14ac:dyDescent="0.25">
      <c r="A821" t="s">
        <v>61</v>
      </c>
      <c r="B821" s="190">
        <v>43820</v>
      </c>
      <c r="C821">
        <v>49</v>
      </c>
      <c r="D821" t="s">
        <v>449</v>
      </c>
      <c r="E821">
        <v>7756521.2000000002</v>
      </c>
    </row>
    <row r="822" spans="1:5" x14ac:dyDescent="0.25">
      <c r="A822" t="s">
        <v>61</v>
      </c>
      <c r="B822" s="190">
        <v>43820</v>
      </c>
      <c r="C822">
        <v>49</v>
      </c>
      <c r="D822" t="s">
        <v>450</v>
      </c>
      <c r="E822">
        <v>1421637.6</v>
      </c>
    </row>
    <row r="823" spans="1:5" x14ac:dyDescent="0.25">
      <c r="A823" t="s">
        <v>61</v>
      </c>
      <c r="B823" s="190">
        <v>43820</v>
      </c>
      <c r="C823">
        <v>49</v>
      </c>
      <c r="D823" t="s">
        <v>451</v>
      </c>
      <c r="E823">
        <v>1457698.59</v>
      </c>
    </row>
    <row r="824" spans="1:5" x14ac:dyDescent="0.25">
      <c r="A824" t="s">
        <v>61</v>
      </c>
      <c r="B824" s="190">
        <v>43820</v>
      </c>
      <c r="C824">
        <v>49</v>
      </c>
      <c r="D824" t="s">
        <v>452</v>
      </c>
      <c r="E824">
        <v>1794912.12</v>
      </c>
    </row>
    <row r="825" spans="1:5" x14ac:dyDescent="0.25">
      <c r="A825" t="s">
        <v>61</v>
      </c>
      <c r="B825" s="190">
        <v>43820</v>
      </c>
      <c r="C825">
        <v>49</v>
      </c>
      <c r="D825" t="s">
        <v>453</v>
      </c>
      <c r="E825">
        <v>2208116.54</v>
      </c>
    </row>
    <row r="826" spans="1:5" x14ac:dyDescent="0.25">
      <c r="A826" t="s">
        <v>61</v>
      </c>
      <c r="B826" s="190">
        <v>43820</v>
      </c>
      <c r="C826">
        <v>49</v>
      </c>
      <c r="D826" t="s">
        <v>454</v>
      </c>
      <c r="E826">
        <v>18383.95</v>
      </c>
    </row>
    <row r="827" spans="1:5" x14ac:dyDescent="0.25">
      <c r="A827" t="s">
        <v>61</v>
      </c>
      <c r="B827" s="190">
        <v>43820</v>
      </c>
      <c r="C827">
        <v>49</v>
      </c>
      <c r="D827" t="s">
        <v>455</v>
      </c>
      <c r="E827">
        <v>2963298.5</v>
      </c>
    </row>
    <row r="828" spans="1:5" x14ac:dyDescent="0.25">
      <c r="A828" t="s">
        <v>61</v>
      </c>
      <c r="B828" s="190">
        <v>43820</v>
      </c>
      <c r="C828">
        <v>49</v>
      </c>
      <c r="D828" t="s">
        <v>456</v>
      </c>
      <c r="E828">
        <v>638140.68999999994</v>
      </c>
    </row>
    <row r="829" spans="1:5" x14ac:dyDescent="0.25">
      <c r="A829" t="s">
        <v>61</v>
      </c>
      <c r="B829" s="190">
        <v>43820</v>
      </c>
      <c r="C829">
        <v>49</v>
      </c>
      <c r="D829" t="s">
        <v>457</v>
      </c>
      <c r="E829">
        <v>277291.51</v>
      </c>
    </row>
    <row r="830" spans="1:5" x14ac:dyDescent="0.25">
      <c r="A830" t="s">
        <v>61</v>
      </c>
      <c r="B830" s="190">
        <v>43820</v>
      </c>
      <c r="C830">
        <v>49</v>
      </c>
      <c r="D830" t="s">
        <v>458</v>
      </c>
      <c r="E830">
        <v>471538.91</v>
      </c>
    </row>
    <row r="831" spans="1:5" x14ac:dyDescent="0.25">
      <c r="A831" t="s">
        <v>61</v>
      </c>
      <c r="B831" s="190">
        <v>43820</v>
      </c>
      <c r="C831">
        <v>49</v>
      </c>
      <c r="D831" t="s">
        <v>459</v>
      </c>
      <c r="E831">
        <v>351734.11</v>
      </c>
    </row>
    <row r="832" spans="1:5" x14ac:dyDescent="0.25">
      <c r="A832" t="s">
        <v>61</v>
      </c>
      <c r="B832" s="190">
        <v>43820</v>
      </c>
      <c r="C832">
        <v>49</v>
      </c>
      <c r="D832" t="s">
        <v>460</v>
      </c>
      <c r="E832">
        <v>0</v>
      </c>
    </row>
    <row r="833" spans="1:5" x14ac:dyDescent="0.25">
      <c r="A833" t="s">
        <v>61</v>
      </c>
      <c r="B833" s="190">
        <v>43855</v>
      </c>
      <c r="C833">
        <v>49</v>
      </c>
      <c r="D833" t="s">
        <v>449</v>
      </c>
      <c r="E833">
        <v>8194074.71</v>
      </c>
    </row>
    <row r="834" spans="1:5" x14ac:dyDescent="0.25">
      <c r="A834" t="s">
        <v>61</v>
      </c>
      <c r="B834" s="190">
        <v>43855</v>
      </c>
      <c r="C834">
        <v>49</v>
      </c>
      <c r="D834" t="s">
        <v>450</v>
      </c>
      <c r="E834">
        <v>1526355.72</v>
      </c>
    </row>
    <row r="835" spans="1:5" x14ac:dyDescent="0.25">
      <c r="A835" t="s">
        <v>61</v>
      </c>
      <c r="B835" s="190">
        <v>43855</v>
      </c>
      <c r="C835">
        <v>49</v>
      </c>
      <c r="D835" t="s">
        <v>451</v>
      </c>
      <c r="E835">
        <v>1526528.26</v>
      </c>
    </row>
    <row r="836" spans="1:5" x14ac:dyDescent="0.25">
      <c r="A836" t="s">
        <v>61</v>
      </c>
      <c r="B836" s="190">
        <v>43855</v>
      </c>
      <c r="C836">
        <v>49</v>
      </c>
      <c r="D836" t="s">
        <v>452</v>
      </c>
      <c r="E836">
        <v>1676690.53</v>
      </c>
    </row>
    <row r="837" spans="1:5" x14ac:dyDescent="0.25">
      <c r="A837" t="s">
        <v>61</v>
      </c>
      <c r="B837" s="190">
        <v>43855</v>
      </c>
      <c r="C837">
        <v>49</v>
      </c>
      <c r="D837" t="s">
        <v>453</v>
      </c>
      <c r="E837">
        <v>2064029.02</v>
      </c>
    </row>
    <row r="838" spans="1:5" x14ac:dyDescent="0.25">
      <c r="A838" t="s">
        <v>61</v>
      </c>
      <c r="B838" s="190">
        <v>43855</v>
      </c>
      <c r="C838">
        <v>49</v>
      </c>
      <c r="D838" t="s">
        <v>454</v>
      </c>
      <c r="E838">
        <v>248.22</v>
      </c>
    </row>
    <row r="839" spans="1:5" x14ac:dyDescent="0.25">
      <c r="A839" t="s">
        <v>61</v>
      </c>
      <c r="B839" s="190">
        <v>43855</v>
      </c>
      <c r="C839">
        <v>49</v>
      </c>
      <c r="D839" t="s">
        <v>455</v>
      </c>
      <c r="E839">
        <v>5066087.45</v>
      </c>
    </row>
    <row r="840" spans="1:5" x14ac:dyDescent="0.25">
      <c r="A840" t="s">
        <v>61</v>
      </c>
      <c r="B840" s="190">
        <v>43855</v>
      </c>
      <c r="C840">
        <v>49</v>
      </c>
      <c r="D840" t="s">
        <v>456</v>
      </c>
      <c r="E840">
        <v>1082244.6299999999</v>
      </c>
    </row>
    <row r="841" spans="1:5" x14ac:dyDescent="0.25">
      <c r="A841" t="s">
        <v>61</v>
      </c>
      <c r="B841" s="190">
        <v>43855</v>
      </c>
      <c r="C841">
        <v>49</v>
      </c>
      <c r="D841" t="s">
        <v>457</v>
      </c>
      <c r="E841">
        <v>472860.88</v>
      </c>
    </row>
    <row r="842" spans="1:5" x14ac:dyDescent="0.25">
      <c r="A842" t="s">
        <v>61</v>
      </c>
      <c r="B842" s="190">
        <v>43855</v>
      </c>
      <c r="C842">
        <v>49</v>
      </c>
      <c r="D842" t="s">
        <v>458</v>
      </c>
      <c r="E842">
        <v>509907.97</v>
      </c>
    </row>
    <row r="843" spans="1:5" x14ac:dyDescent="0.25">
      <c r="A843" t="s">
        <v>61</v>
      </c>
      <c r="B843" s="190">
        <v>43855</v>
      </c>
      <c r="C843">
        <v>49</v>
      </c>
      <c r="D843" t="s">
        <v>459</v>
      </c>
      <c r="E843">
        <v>530685.99</v>
      </c>
    </row>
    <row r="844" spans="1:5" x14ac:dyDescent="0.25">
      <c r="A844" t="s">
        <v>61</v>
      </c>
      <c r="B844" s="190">
        <v>43855</v>
      </c>
      <c r="C844">
        <v>49</v>
      </c>
      <c r="D844" t="s">
        <v>460</v>
      </c>
      <c r="E844">
        <v>0</v>
      </c>
    </row>
    <row r="845" spans="1:5" x14ac:dyDescent="0.25">
      <c r="A845" t="s">
        <v>61</v>
      </c>
      <c r="B845" s="190">
        <v>43890</v>
      </c>
      <c r="C845">
        <v>49</v>
      </c>
      <c r="D845" t="s">
        <v>449</v>
      </c>
      <c r="E845">
        <v>10749333.18</v>
      </c>
    </row>
    <row r="846" spans="1:5" x14ac:dyDescent="0.25">
      <c r="A846" t="s">
        <v>61</v>
      </c>
      <c r="B846" s="190">
        <v>43890</v>
      </c>
      <c r="C846">
        <v>49</v>
      </c>
      <c r="D846" t="s">
        <v>450</v>
      </c>
      <c r="E846">
        <v>1827968.06</v>
      </c>
    </row>
    <row r="847" spans="1:5" x14ac:dyDescent="0.25">
      <c r="A847" t="s">
        <v>61</v>
      </c>
      <c r="B847" s="190">
        <v>43890</v>
      </c>
      <c r="C847">
        <v>49</v>
      </c>
      <c r="D847" t="s">
        <v>451</v>
      </c>
      <c r="E847">
        <v>1727451.31</v>
      </c>
    </row>
    <row r="848" spans="1:5" x14ac:dyDescent="0.25">
      <c r="A848" t="s">
        <v>61</v>
      </c>
      <c r="B848" s="190">
        <v>43890</v>
      </c>
      <c r="C848">
        <v>49</v>
      </c>
      <c r="D848" t="s">
        <v>452</v>
      </c>
      <c r="E848">
        <v>1888359.9</v>
      </c>
    </row>
    <row r="849" spans="1:5" x14ac:dyDescent="0.25">
      <c r="A849" t="s">
        <v>61</v>
      </c>
      <c r="B849" s="190">
        <v>43890</v>
      </c>
      <c r="C849">
        <v>49</v>
      </c>
      <c r="D849" t="s">
        <v>453</v>
      </c>
      <c r="E849">
        <v>1559698.91</v>
      </c>
    </row>
    <row r="850" spans="1:5" x14ac:dyDescent="0.25">
      <c r="A850" t="s">
        <v>61</v>
      </c>
      <c r="B850" s="190">
        <v>43890</v>
      </c>
      <c r="C850">
        <v>49</v>
      </c>
      <c r="D850" t="s">
        <v>454</v>
      </c>
      <c r="E850">
        <v>0</v>
      </c>
    </row>
    <row r="851" spans="1:5" x14ac:dyDescent="0.25">
      <c r="A851" t="s">
        <v>61</v>
      </c>
      <c r="B851" s="190">
        <v>43890</v>
      </c>
      <c r="C851">
        <v>49</v>
      </c>
      <c r="D851" t="s">
        <v>455</v>
      </c>
      <c r="E851">
        <v>7519310.4800000004</v>
      </c>
    </row>
    <row r="852" spans="1:5" x14ac:dyDescent="0.25">
      <c r="A852" t="s">
        <v>61</v>
      </c>
      <c r="B852" s="190">
        <v>43890</v>
      </c>
      <c r="C852">
        <v>49</v>
      </c>
      <c r="D852" t="s">
        <v>456</v>
      </c>
      <c r="E852">
        <v>1067624.1100000001</v>
      </c>
    </row>
    <row r="853" spans="1:5" x14ac:dyDescent="0.25">
      <c r="A853" t="s">
        <v>61</v>
      </c>
      <c r="B853" s="190">
        <v>43890</v>
      </c>
      <c r="C853">
        <v>49</v>
      </c>
      <c r="D853" t="s">
        <v>457</v>
      </c>
      <c r="E853">
        <v>718306.24</v>
      </c>
    </row>
    <row r="854" spans="1:5" x14ac:dyDescent="0.25">
      <c r="A854" t="s">
        <v>61</v>
      </c>
      <c r="B854" s="190">
        <v>43890</v>
      </c>
      <c r="C854">
        <v>49</v>
      </c>
      <c r="D854" t="s">
        <v>458</v>
      </c>
      <c r="E854">
        <v>716930.24</v>
      </c>
    </row>
    <row r="855" spans="1:5" x14ac:dyDescent="0.25">
      <c r="A855" t="s">
        <v>61</v>
      </c>
      <c r="B855" s="190">
        <v>43890</v>
      </c>
      <c r="C855">
        <v>49</v>
      </c>
      <c r="D855" t="s">
        <v>459</v>
      </c>
      <c r="E855">
        <v>654097.78</v>
      </c>
    </row>
    <row r="856" spans="1:5" x14ac:dyDescent="0.25">
      <c r="A856" t="s">
        <v>61</v>
      </c>
      <c r="B856" s="190">
        <v>43890</v>
      </c>
      <c r="C856">
        <v>49</v>
      </c>
      <c r="D856" t="s">
        <v>460</v>
      </c>
      <c r="E856">
        <v>0</v>
      </c>
    </row>
    <row r="857" spans="1:5" x14ac:dyDescent="0.25">
      <c r="A857" t="s">
        <v>61</v>
      </c>
      <c r="B857" s="190">
        <v>43918</v>
      </c>
      <c r="C857">
        <v>49</v>
      </c>
      <c r="D857" t="s">
        <v>449</v>
      </c>
      <c r="E857">
        <v>10425564.279999999</v>
      </c>
    </row>
    <row r="858" spans="1:5" x14ac:dyDescent="0.25">
      <c r="A858" t="s">
        <v>61</v>
      </c>
      <c r="B858" s="190">
        <v>43918</v>
      </c>
      <c r="C858">
        <v>49</v>
      </c>
      <c r="D858" t="s">
        <v>450</v>
      </c>
      <c r="E858">
        <v>1620197.28</v>
      </c>
    </row>
    <row r="859" spans="1:5" x14ac:dyDescent="0.25">
      <c r="A859" t="s">
        <v>61</v>
      </c>
      <c r="B859" s="190">
        <v>43918</v>
      </c>
      <c r="C859">
        <v>49</v>
      </c>
      <c r="D859" t="s">
        <v>451</v>
      </c>
      <c r="E859">
        <v>2096007.58</v>
      </c>
    </row>
    <row r="860" spans="1:5" x14ac:dyDescent="0.25">
      <c r="A860" t="s">
        <v>61</v>
      </c>
      <c r="B860" s="190">
        <v>43918</v>
      </c>
      <c r="C860">
        <v>49</v>
      </c>
      <c r="D860" t="s">
        <v>452</v>
      </c>
      <c r="E860">
        <v>2417443.85</v>
      </c>
    </row>
    <row r="861" spans="1:5" x14ac:dyDescent="0.25">
      <c r="A861" t="s">
        <v>61</v>
      </c>
      <c r="B861" s="190">
        <v>43918</v>
      </c>
      <c r="C861">
        <v>49</v>
      </c>
      <c r="D861" t="s">
        <v>453</v>
      </c>
      <c r="E861">
        <v>2311368.9</v>
      </c>
    </row>
    <row r="862" spans="1:5" x14ac:dyDescent="0.25">
      <c r="A862" t="s">
        <v>61</v>
      </c>
      <c r="B862" s="190">
        <v>43918</v>
      </c>
      <c r="C862">
        <v>49</v>
      </c>
      <c r="D862" t="s">
        <v>454</v>
      </c>
      <c r="E862">
        <v>136.34</v>
      </c>
    </row>
    <row r="863" spans="1:5" x14ac:dyDescent="0.25">
      <c r="A863" t="s">
        <v>61</v>
      </c>
      <c r="B863" s="190">
        <v>43918</v>
      </c>
      <c r="C863">
        <v>49</v>
      </c>
      <c r="D863" t="s">
        <v>455</v>
      </c>
      <c r="E863">
        <v>8003626.3300000001</v>
      </c>
    </row>
    <row r="864" spans="1:5" x14ac:dyDescent="0.25">
      <c r="A864" t="s">
        <v>61</v>
      </c>
      <c r="B864" s="190">
        <v>43918</v>
      </c>
      <c r="C864">
        <v>49</v>
      </c>
      <c r="D864" t="s">
        <v>456</v>
      </c>
      <c r="E864">
        <v>999449.82</v>
      </c>
    </row>
    <row r="865" spans="1:5" x14ac:dyDescent="0.25">
      <c r="A865" t="s">
        <v>61</v>
      </c>
      <c r="B865" s="190">
        <v>43918</v>
      </c>
      <c r="C865">
        <v>49</v>
      </c>
      <c r="D865" t="s">
        <v>457</v>
      </c>
      <c r="E865">
        <v>945157.18</v>
      </c>
    </row>
    <row r="866" spans="1:5" x14ac:dyDescent="0.25">
      <c r="A866" t="s">
        <v>61</v>
      </c>
      <c r="B866" s="190">
        <v>43918</v>
      </c>
      <c r="C866">
        <v>49</v>
      </c>
      <c r="D866" t="s">
        <v>458</v>
      </c>
      <c r="E866">
        <v>819108.33</v>
      </c>
    </row>
    <row r="867" spans="1:5" x14ac:dyDescent="0.25">
      <c r="A867" t="s">
        <v>61</v>
      </c>
      <c r="B867" s="190">
        <v>43918</v>
      </c>
      <c r="C867">
        <v>49</v>
      </c>
      <c r="D867" t="s">
        <v>459</v>
      </c>
      <c r="E867">
        <v>961456.89</v>
      </c>
    </row>
    <row r="868" spans="1:5" x14ac:dyDescent="0.25">
      <c r="A868" t="s">
        <v>61</v>
      </c>
      <c r="B868" s="190">
        <v>43918</v>
      </c>
      <c r="C868">
        <v>49</v>
      </c>
      <c r="D868" t="s">
        <v>460</v>
      </c>
      <c r="E868">
        <v>0</v>
      </c>
    </row>
    <row r="869" spans="1:5" x14ac:dyDescent="0.25">
      <c r="A869" t="s">
        <v>62</v>
      </c>
      <c r="B869" s="190">
        <v>43554</v>
      </c>
      <c r="C869">
        <v>49</v>
      </c>
      <c r="D869" t="s">
        <v>449</v>
      </c>
      <c r="E869">
        <v>3983391</v>
      </c>
    </row>
    <row r="870" spans="1:5" x14ac:dyDescent="0.25">
      <c r="A870" t="s">
        <v>62</v>
      </c>
      <c r="B870" s="190">
        <v>43554</v>
      </c>
      <c r="C870">
        <v>49</v>
      </c>
      <c r="D870" t="s">
        <v>450</v>
      </c>
      <c r="E870">
        <v>1374327.25</v>
      </c>
    </row>
    <row r="871" spans="1:5" x14ac:dyDescent="0.25">
      <c r="A871" t="s">
        <v>62</v>
      </c>
      <c r="B871" s="190">
        <v>43554</v>
      </c>
      <c r="C871">
        <v>49</v>
      </c>
      <c r="D871" t="s">
        <v>451</v>
      </c>
      <c r="E871">
        <v>521954.59</v>
      </c>
    </row>
    <row r="872" spans="1:5" x14ac:dyDescent="0.25">
      <c r="A872" t="s">
        <v>62</v>
      </c>
      <c r="B872" s="190">
        <v>43554</v>
      </c>
      <c r="C872">
        <v>49</v>
      </c>
      <c r="D872" t="s">
        <v>452</v>
      </c>
      <c r="E872">
        <v>403232.39</v>
      </c>
    </row>
    <row r="873" spans="1:5" x14ac:dyDescent="0.25">
      <c r="A873" t="s">
        <v>62</v>
      </c>
      <c r="B873" s="190">
        <v>43554</v>
      </c>
      <c r="C873">
        <v>49</v>
      </c>
      <c r="D873" t="s">
        <v>453</v>
      </c>
      <c r="E873">
        <v>363949.3</v>
      </c>
    </row>
    <row r="874" spans="1:5" x14ac:dyDescent="0.25">
      <c r="A874" t="s">
        <v>62</v>
      </c>
      <c r="B874" s="190">
        <v>43554</v>
      </c>
      <c r="C874">
        <v>49</v>
      </c>
      <c r="D874" t="s">
        <v>454</v>
      </c>
      <c r="E874">
        <v>0</v>
      </c>
    </row>
    <row r="875" spans="1:5" x14ac:dyDescent="0.25">
      <c r="A875" t="s">
        <v>62</v>
      </c>
      <c r="B875" s="190">
        <v>43554</v>
      </c>
      <c r="C875">
        <v>49</v>
      </c>
      <c r="D875" t="s">
        <v>455</v>
      </c>
      <c r="E875">
        <v>2996408.4</v>
      </c>
    </row>
    <row r="876" spans="1:5" x14ac:dyDescent="0.25">
      <c r="A876" t="s">
        <v>62</v>
      </c>
      <c r="B876" s="190">
        <v>43554</v>
      </c>
      <c r="C876">
        <v>49</v>
      </c>
      <c r="D876" t="s">
        <v>456</v>
      </c>
      <c r="E876">
        <v>1266856.6499999999</v>
      </c>
    </row>
    <row r="877" spans="1:5" x14ac:dyDescent="0.25">
      <c r="A877" t="s">
        <v>62</v>
      </c>
      <c r="B877" s="190">
        <v>43554</v>
      </c>
      <c r="C877">
        <v>49</v>
      </c>
      <c r="D877" t="s">
        <v>457</v>
      </c>
      <c r="E877">
        <v>159921.38</v>
      </c>
    </row>
    <row r="878" spans="1:5" x14ac:dyDescent="0.25">
      <c r="A878" t="s">
        <v>62</v>
      </c>
      <c r="B878" s="190">
        <v>43554</v>
      </c>
      <c r="C878">
        <v>49</v>
      </c>
      <c r="D878" t="s">
        <v>458</v>
      </c>
      <c r="E878">
        <v>171472.3</v>
      </c>
    </row>
    <row r="879" spans="1:5" x14ac:dyDescent="0.25">
      <c r="A879" t="s">
        <v>62</v>
      </c>
      <c r="B879" s="190">
        <v>43554</v>
      </c>
      <c r="C879">
        <v>49</v>
      </c>
      <c r="D879" t="s">
        <v>459</v>
      </c>
      <c r="E879">
        <v>102822.01</v>
      </c>
    </row>
    <row r="880" spans="1:5" x14ac:dyDescent="0.25">
      <c r="A880" t="s">
        <v>62</v>
      </c>
      <c r="B880" s="190">
        <v>43554</v>
      </c>
      <c r="C880">
        <v>49</v>
      </c>
      <c r="D880" t="s">
        <v>460</v>
      </c>
      <c r="E880">
        <v>0</v>
      </c>
    </row>
    <row r="881" spans="1:5" x14ac:dyDescent="0.25">
      <c r="A881" t="s">
        <v>62</v>
      </c>
      <c r="B881" s="190">
        <v>43582</v>
      </c>
      <c r="C881">
        <v>49</v>
      </c>
      <c r="D881" t="s">
        <v>449</v>
      </c>
      <c r="E881">
        <v>4184424.78</v>
      </c>
    </row>
    <row r="882" spans="1:5" x14ac:dyDescent="0.25">
      <c r="A882" t="s">
        <v>62</v>
      </c>
      <c r="B882" s="190">
        <v>43582</v>
      </c>
      <c r="C882">
        <v>49</v>
      </c>
      <c r="D882" t="s">
        <v>450</v>
      </c>
      <c r="E882">
        <v>1377654.05</v>
      </c>
    </row>
    <row r="883" spans="1:5" x14ac:dyDescent="0.25">
      <c r="A883" t="s">
        <v>62</v>
      </c>
      <c r="B883" s="190">
        <v>43582</v>
      </c>
      <c r="C883">
        <v>49</v>
      </c>
      <c r="D883" t="s">
        <v>451</v>
      </c>
      <c r="E883">
        <v>516799.52</v>
      </c>
    </row>
    <row r="884" spans="1:5" x14ac:dyDescent="0.25">
      <c r="A884" t="s">
        <v>62</v>
      </c>
      <c r="B884" s="190">
        <v>43582</v>
      </c>
      <c r="C884">
        <v>49</v>
      </c>
      <c r="D884" t="s">
        <v>452</v>
      </c>
      <c r="E884">
        <v>480763.5</v>
      </c>
    </row>
    <row r="885" spans="1:5" x14ac:dyDescent="0.25">
      <c r="A885" t="s">
        <v>62</v>
      </c>
      <c r="B885" s="190">
        <v>43582</v>
      </c>
      <c r="C885">
        <v>49</v>
      </c>
      <c r="D885" t="s">
        <v>453</v>
      </c>
      <c r="E885">
        <v>346647.07</v>
      </c>
    </row>
    <row r="886" spans="1:5" x14ac:dyDescent="0.25">
      <c r="A886" t="s">
        <v>62</v>
      </c>
      <c r="B886" s="190">
        <v>43582</v>
      </c>
      <c r="C886">
        <v>49</v>
      </c>
      <c r="D886" t="s">
        <v>454</v>
      </c>
      <c r="E886">
        <v>0</v>
      </c>
    </row>
    <row r="887" spans="1:5" x14ac:dyDescent="0.25">
      <c r="A887" t="s">
        <v>62</v>
      </c>
      <c r="B887" s="190">
        <v>43582</v>
      </c>
      <c r="C887">
        <v>49</v>
      </c>
      <c r="D887" t="s">
        <v>455</v>
      </c>
      <c r="E887">
        <v>3711976.19</v>
      </c>
    </row>
    <row r="888" spans="1:5" x14ac:dyDescent="0.25">
      <c r="A888" t="s">
        <v>62</v>
      </c>
      <c r="B888" s="190">
        <v>43582</v>
      </c>
      <c r="C888">
        <v>49</v>
      </c>
      <c r="D888" t="s">
        <v>456</v>
      </c>
      <c r="E888">
        <v>1451773.43</v>
      </c>
    </row>
    <row r="889" spans="1:5" x14ac:dyDescent="0.25">
      <c r="A889" t="s">
        <v>62</v>
      </c>
      <c r="B889" s="190">
        <v>43582</v>
      </c>
      <c r="C889">
        <v>49</v>
      </c>
      <c r="D889" t="s">
        <v>457</v>
      </c>
      <c r="E889">
        <v>231168.81</v>
      </c>
    </row>
    <row r="890" spans="1:5" x14ac:dyDescent="0.25">
      <c r="A890" t="s">
        <v>62</v>
      </c>
      <c r="B890" s="190">
        <v>43582</v>
      </c>
      <c r="C890">
        <v>49</v>
      </c>
      <c r="D890" t="s">
        <v>458</v>
      </c>
      <c r="E890">
        <v>260753.94</v>
      </c>
    </row>
    <row r="891" spans="1:5" x14ac:dyDescent="0.25">
      <c r="A891" t="s">
        <v>62</v>
      </c>
      <c r="B891" s="190">
        <v>43582</v>
      </c>
      <c r="C891">
        <v>49</v>
      </c>
      <c r="D891" t="s">
        <v>459</v>
      </c>
      <c r="E891">
        <v>160122.06</v>
      </c>
    </row>
    <row r="892" spans="1:5" x14ac:dyDescent="0.25">
      <c r="A892" t="s">
        <v>62</v>
      </c>
      <c r="B892" s="190">
        <v>43582</v>
      </c>
      <c r="C892">
        <v>49</v>
      </c>
      <c r="D892" t="s">
        <v>460</v>
      </c>
      <c r="E892">
        <v>0</v>
      </c>
    </row>
    <row r="893" spans="1:5" x14ac:dyDescent="0.25">
      <c r="A893" t="s">
        <v>62</v>
      </c>
      <c r="B893" s="190">
        <v>43610</v>
      </c>
      <c r="C893">
        <v>49</v>
      </c>
      <c r="D893" t="s">
        <v>449</v>
      </c>
      <c r="E893">
        <v>3988313.5</v>
      </c>
    </row>
    <row r="894" spans="1:5" x14ac:dyDescent="0.25">
      <c r="A894" t="s">
        <v>62</v>
      </c>
      <c r="B894" s="190">
        <v>43610</v>
      </c>
      <c r="C894">
        <v>49</v>
      </c>
      <c r="D894" t="s">
        <v>450</v>
      </c>
      <c r="E894">
        <v>1251581.28</v>
      </c>
    </row>
    <row r="895" spans="1:5" x14ac:dyDescent="0.25">
      <c r="A895" t="s">
        <v>62</v>
      </c>
      <c r="B895" s="190">
        <v>43610</v>
      </c>
      <c r="C895">
        <v>49</v>
      </c>
      <c r="D895" t="s">
        <v>451</v>
      </c>
      <c r="E895">
        <v>544825.87</v>
      </c>
    </row>
    <row r="896" spans="1:5" x14ac:dyDescent="0.25">
      <c r="A896" t="s">
        <v>62</v>
      </c>
      <c r="B896" s="190">
        <v>43610</v>
      </c>
      <c r="C896">
        <v>49</v>
      </c>
      <c r="D896" t="s">
        <v>452</v>
      </c>
      <c r="E896">
        <v>469207.49</v>
      </c>
    </row>
    <row r="897" spans="1:5" x14ac:dyDescent="0.25">
      <c r="A897" t="s">
        <v>62</v>
      </c>
      <c r="B897" s="190">
        <v>43610</v>
      </c>
      <c r="C897">
        <v>49</v>
      </c>
      <c r="D897" t="s">
        <v>453</v>
      </c>
      <c r="E897">
        <v>250697.43</v>
      </c>
    </row>
    <row r="898" spans="1:5" x14ac:dyDescent="0.25">
      <c r="A898" t="s">
        <v>62</v>
      </c>
      <c r="B898" s="190">
        <v>43610</v>
      </c>
      <c r="C898">
        <v>49</v>
      </c>
      <c r="D898" t="s">
        <v>454</v>
      </c>
      <c r="E898">
        <v>0</v>
      </c>
    </row>
    <row r="899" spans="1:5" x14ac:dyDescent="0.25">
      <c r="A899" t="s">
        <v>62</v>
      </c>
      <c r="B899" s="190">
        <v>43610</v>
      </c>
      <c r="C899">
        <v>49</v>
      </c>
      <c r="D899" t="s">
        <v>455</v>
      </c>
      <c r="E899">
        <v>3965360.09</v>
      </c>
    </row>
    <row r="900" spans="1:5" x14ac:dyDescent="0.25">
      <c r="A900" t="s">
        <v>62</v>
      </c>
      <c r="B900" s="190">
        <v>43610</v>
      </c>
      <c r="C900">
        <v>49</v>
      </c>
      <c r="D900" t="s">
        <v>456</v>
      </c>
      <c r="E900">
        <v>1274148.1299999999</v>
      </c>
    </row>
    <row r="901" spans="1:5" x14ac:dyDescent="0.25">
      <c r="A901" t="s">
        <v>62</v>
      </c>
      <c r="B901" s="190">
        <v>43610</v>
      </c>
      <c r="C901">
        <v>49</v>
      </c>
      <c r="D901" t="s">
        <v>457</v>
      </c>
      <c r="E901">
        <v>276573.76</v>
      </c>
    </row>
    <row r="902" spans="1:5" x14ac:dyDescent="0.25">
      <c r="A902" t="s">
        <v>62</v>
      </c>
      <c r="B902" s="190">
        <v>43610</v>
      </c>
      <c r="C902">
        <v>49</v>
      </c>
      <c r="D902" t="s">
        <v>458</v>
      </c>
      <c r="E902">
        <v>318222.31</v>
      </c>
    </row>
    <row r="903" spans="1:5" x14ac:dyDescent="0.25">
      <c r="A903" t="s">
        <v>62</v>
      </c>
      <c r="B903" s="190">
        <v>43610</v>
      </c>
      <c r="C903">
        <v>49</v>
      </c>
      <c r="D903" t="s">
        <v>459</v>
      </c>
      <c r="E903">
        <v>347769.88</v>
      </c>
    </row>
    <row r="904" spans="1:5" x14ac:dyDescent="0.25">
      <c r="A904" t="s">
        <v>62</v>
      </c>
      <c r="B904" s="190">
        <v>43610</v>
      </c>
      <c r="C904">
        <v>49</v>
      </c>
      <c r="D904" t="s">
        <v>460</v>
      </c>
      <c r="E904">
        <v>171906.62</v>
      </c>
    </row>
    <row r="905" spans="1:5" x14ac:dyDescent="0.25">
      <c r="A905" t="s">
        <v>62</v>
      </c>
      <c r="B905" s="190">
        <v>43645</v>
      </c>
      <c r="C905">
        <v>49</v>
      </c>
      <c r="D905" t="s">
        <v>449</v>
      </c>
      <c r="E905">
        <v>3215923.52</v>
      </c>
    </row>
    <row r="906" spans="1:5" x14ac:dyDescent="0.25">
      <c r="A906" t="s">
        <v>62</v>
      </c>
      <c r="B906" s="190">
        <v>43645</v>
      </c>
      <c r="C906">
        <v>49</v>
      </c>
      <c r="D906" t="s">
        <v>450</v>
      </c>
      <c r="E906">
        <v>1018769.07</v>
      </c>
    </row>
    <row r="907" spans="1:5" x14ac:dyDescent="0.25">
      <c r="A907" t="s">
        <v>62</v>
      </c>
      <c r="B907" s="190">
        <v>43645</v>
      </c>
      <c r="C907">
        <v>49</v>
      </c>
      <c r="D907" t="s">
        <v>451</v>
      </c>
      <c r="E907">
        <v>460990.2</v>
      </c>
    </row>
    <row r="908" spans="1:5" x14ac:dyDescent="0.25">
      <c r="A908" t="s">
        <v>62</v>
      </c>
      <c r="B908" s="190">
        <v>43645</v>
      </c>
      <c r="C908">
        <v>49</v>
      </c>
      <c r="D908" t="s">
        <v>452</v>
      </c>
      <c r="E908">
        <v>345140.81</v>
      </c>
    </row>
    <row r="909" spans="1:5" x14ac:dyDescent="0.25">
      <c r="A909" t="s">
        <v>62</v>
      </c>
      <c r="B909" s="190">
        <v>43645</v>
      </c>
      <c r="C909">
        <v>49</v>
      </c>
      <c r="D909" t="s">
        <v>453</v>
      </c>
      <c r="E909">
        <v>217165.35</v>
      </c>
    </row>
    <row r="910" spans="1:5" x14ac:dyDescent="0.25">
      <c r="A910" t="s">
        <v>62</v>
      </c>
      <c r="B910" s="190">
        <v>43645</v>
      </c>
      <c r="C910">
        <v>49</v>
      </c>
      <c r="D910" t="s">
        <v>454</v>
      </c>
      <c r="E910">
        <v>191.68</v>
      </c>
    </row>
    <row r="911" spans="1:5" x14ac:dyDescent="0.25">
      <c r="A911" t="s">
        <v>62</v>
      </c>
      <c r="B911" s="190">
        <v>43645</v>
      </c>
      <c r="C911">
        <v>49</v>
      </c>
      <c r="D911" t="s">
        <v>455</v>
      </c>
      <c r="E911">
        <v>2881558.79</v>
      </c>
    </row>
    <row r="912" spans="1:5" x14ac:dyDescent="0.25">
      <c r="A912" t="s">
        <v>62</v>
      </c>
      <c r="B912" s="190">
        <v>43645</v>
      </c>
      <c r="C912">
        <v>49</v>
      </c>
      <c r="D912" t="s">
        <v>456</v>
      </c>
      <c r="E912">
        <v>811628.5</v>
      </c>
    </row>
    <row r="913" spans="1:5" x14ac:dyDescent="0.25">
      <c r="A913" t="s">
        <v>62</v>
      </c>
      <c r="B913" s="190">
        <v>43645</v>
      </c>
      <c r="C913">
        <v>49</v>
      </c>
      <c r="D913" t="s">
        <v>457</v>
      </c>
      <c r="E913">
        <v>165023.76999999999</v>
      </c>
    </row>
    <row r="914" spans="1:5" x14ac:dyDescent="0.25">
      <c r="A914" t="s">
        <v>62</v>
      </c>
      <c r="B914" s="190">
        <v>43645</v>
      </c>
      <c r="C914">
        <v>49</v>
      </c>
      <c r="D914" t="s">
        <v>458</v>
      </c>
      <c r="E914">
        <v>181331.26</v>
      </c>
    </row>
    <row r="915" spans="1:5" x14ac:dyDescent="0.25">
      <c r="A915" t="s">
        <v>62</v>
      </c>
      <c r="B915" s="190">
        <v>43645</v>
      </c>
      <c r="C915">
        <v>49</v>
      </c>
      <c r="D915" t="s">
        <v>459</v>
      </c>
      <c r="E915">
        <v>100383.55</v>
      </c>
    </row>
    <row r="916" spans="1:5" x14ac:dyDescent="0.25">
      <c r="A916" t="s">
        <v>62</v>
      </c>
      <c r="B916" s="190">
        <v>43645</v>
      </c>
      <c r="C916">
        <v>49</v>
      </c>
      <c r="D916" t="s">
        <v>460</v>
      </c>
      <c r="E916">
        <v>0</v>
      </c>
    </row>
    <row r="917" spans="1:5" x14ac:dyDescent="0.25">
      <c r="A917" t="s">
        <v>62</v>
      </c>
      <c r="B917" s="190">
        <v>43673</v>
      </c>
      <c r="C917">
        <v>49</v>
      </c>
      <c r="D917" t="s">
        <v>449</v>
      </c>
      <c r="E917">
        <v>2661182.88</v>
      </c>
    </row>
    <row r="918" spans="1:5" x14ac:dyDescent="0.25">
      <c r="A918" t="s">
        <v>62</v>
      </c>
      <c r="B918" s="190">
        <v>43673</v>
      </c>
      <c r="C918">
        <v>49</v>
      </c>
      <c r="D918" t="s">
        <v>450</v>
      </c>
      <c r="E918">
        <v>857420.79</v>
      </c>
    </row>
    <row r="919" spans="1:5" x14ac:dyDescent="0.25">
      <c r="A919" t="s">
        <v>62</v>
      </c>
      <c r="B919" s="190">
        <v>43673</v>
      </c>
      <c r="C919">
        <v>49</v>
      </c>
      <c r="D919" t="s">
        <v>451</v>
      </c>
      <c r="E919">
        <v>383266.83</v>
      </c>
    </row>
    <row r="920" spans="1:5" x14ac:dyDescent="0.25">
      <c r="A920" t="s">
        <v>62</v>
      </c>
      <c r="B920" s="190">
        <v>43673</v>
      </c>
      <c r="C920">
        <v>49</v>
      </c>
      <c r="D920" t="s">
        <v>452</v>
      </c>
      <c r="E920">
        <v>358637.9</v>
      </c>
    </row>
    <row r="921" spans="1:5" x14ac:dyDescent="0.25">
      <c r="A921" t="s">
        <v>62</v>
      </c>
      <c r="B921" s="190">
        <v>43673</v>
      </c>
      <c r="C921">
        <v>49</v>
      </c>
      <c r="D921" t="s">
        <v>453</v>
      </c>
      <c r="E921">
        <v>179010.18</v>
      </c>
    </row>
    <row r="922" spans="1:5" x14ac:dyDescent="0.25">
      <c r="A922" t="s">
        <v>62</v>
      </c>
      <c r="B922" s="190">
        <v>43673</v>
      </c>
      <c r="C922">
        <v>49</v>
      </c>
      <c r="D922" t="s">
        <v>454</v>
      </c>
      <c r="E922">
        <v>16.25</v>
      </c>
    </row>
    <row r="923" spans="1:5" x14ac:dyDescent="0.25">
      <c r="A923" t="s">
        <v>62</v>
      </c>
      <c r="B923" s="190">
        <v>43673</v>
      </c>
      <c r="C923">
        <v>49</v>
      </c>
      <c r="D923" t="s">
        <v>455</v>
      </c>
      <c r="E923">
        <v>1910007.44</v>
      </c>
    </row>
    <row r="924" spans="1:5" x14ac:dyDescent="0.25">
      <c r="A924" t="s">
        <v>62</v>
      </c>
      <c r="B924" s="190">
        <v>43673</v>
      </c>
      <c r="C924">
        <v>49</v>
      </c>
      <c r="D924" t="s">
        <v>456</v>
      </c>
      <c r="E924">
        <v>496824.85</v>
      </c>
    </row>
    <row r="925" spans="1:5" x14ac:dyDescent="0.25">
      <c r="A925" t="s">
        <v>62</v>
      </c>
      <c r="B925" s="190">
        <v>43673</v>
      </c>
      <c r="C925">
        <v>49</v>
      </c>
      <c r="D925" t="s">
        <v>457</v>
      </c>
      <c r="E925">
        <v>95669.49</v>
      </c>
    </row>
    <row r="926" spans="1:5" x14ac:dyDescent="0.25">
      <c r="A926" t="s">
        <v>62</v>
      </c>
      <c r="B926" s="190">
        <v>43673</v>
      </c>
      <c r="C926">
        <v>49</v>
      </c>
      <c r="D926" t="s">
        <v>458</v>
      </c>
      <c r="E926">
        <v>134408.76</v>
      </c>
    </row>
    <row r="927" spans="1:5" x14ac:dyDescent="0.25">
      <c r="A927" t="s">
        <v>62</v>
      </c>
      <c r="B927" s="190">
        <v>43673</v>
      </c>
      <c r="C927">
        <v>49</v>
      </c>
      <c r="D927" t="s">
        <v>459</v>
      </c>
      <c r="E927">
        <v>122770.21</v>
      </c>
    </row>
    <row r="928" spans="1:5" x14ac:dyDescent="0.25">
      <c r="A928" t="s">
        <v>62</v>
      </c>
      <c r="B928" s="190">
        <v>43673</v>
      </c>
      <c r="C928">
        <v>49</v>
      </c>
      <c r="D928" t="s">
        <v>460</v>
      </c>
      <c r="E928">
        <v>15995.64</v>
      </c>
    </row>
    <row r="929" spans="1:5" x14ac:dyDescent="0.25">
      <c r="A929" t="s">
        <v>62</v>
      </c>
      <c r="B929" s="190">
        <v>43708</v>
      </c>
      <c r="C929">
        <v>49</v>
      </c>
      <c r="D929" t="s">
        <v>449</v>
      </c>
      <c r="E929">
        <v>2929873.87</v>
      </c>
    </row>
    <row r="930" spans="1:5" x14ac:dyDescent="0.25">
      <c r="A930" t="s">
        <v>62</v>
      </c>
      <c r="B930" s="190">
        <v>43708</v>
      </c>
      <c r="C930">
        <v>49</v>
      </c>
      <c r="D930" t="s">
        <v>450</v>
      </c>
      <c r="E930">
        <v>892260.07</v>
      </c>
    </row>
    <row r="931" spans="1:5" x14ac:dyDescent="0.25">
      <c r="A931" t="s">
        <v>62</v>
      </c>
      <c r="B931" s="190">
        <v>43708</v>
      </c>
      <c r="C931">
        <v>49</v>
      </c>
      <c r="D931" t="s">
        <v>451</v>
      </c>
      <c r="E931">
        <v>433943.47</v>
      </c>
    </row>
    <row r="932" spans="1:5" x14ac:dyDescent="0.25">
      <c r="A932" t="s">
        <v>62</v>
      </c>
      <c r="B932" s="190">
        <v>43708</v>
      </c>
      <c r="C932">
        <v>49</v>
      </c>
      <c r="D932" t="s">
        <v>452</v>
      </c>
      <c r="E932">
        <v>386213.56</v>
      </c>
    </row>
    <row r="933" spans="1:5" x14ac:dyDescent="0.25">
      <c r="A933" t="s">
        <v>62</v>
      </c>
      <c r="B933" s="190">
        <v>43708</v>
      </c>
      <c r="C933">
        <v>49</v>
      </c>
      <c r="D933" t="s">
        <v>453</v>
      </c>
      <c r="E933">
        <v>213703.21</v>
      </c>
    </row>
    <row r="934" spans="1:5" x14ac:dyDescent="0.25">
      <c r="A934" t="s">
        <v>62</v>
      </c>
      <c r="B934" s="190">
        <v>43708</v>
      </c>
      <c r="C934">
        <v>49</v>
      </c>
      <c r="D934" t="s">
        <v>454</v>
      </c>
      <c r="E934">
        <v>16.45</v>
      </c>
    </row>
    <row r="935" spans="1:5" x14ac:dyDescent="0.25">
      <c r="A935" t="s">
        <v>62</v>
      </c>
      <c r="B935" s="190">
        <v>43708</v>
      </c>
      <c r="C935">
        <v>49</v>
      </c>
      <c r="D935" t="s">
        <v>455</v>
      </c>
      <c r="E935">
        <v>1357193.62</v>
      </c>
    </row>
    <row r="936" spans="1:5" x14ac:dyDescent="0.25">
      <c r="A936" t="s">
        <v>62</v>
      </c>
      <c r="B936" s="190">
        <v>43708</v>
      </c>
      <c r="C936">
        <v>49</v>
      </c>
      <c r="D936" t="s">
        <v>456</v>
      </c>
      <c r="E936">
        <v>333539.69</v>
      </c>
    </row>
    <row r="937" spans="1:5" x14ac:dyDescent="0.25">
      <c r="A937" t="s">
        <v>62</v>
      </c>
      <c r="B937" s="190">
        <v>43708</v>
      </c>
      <c r="C937">
        <v>49</v>
      </c>
      <c r="D937" t="s">
        <v>457</v>
      </c>
      <c r="E937">
        <v>80999.37</v>
      </c>
    </row>
    <row r="938" spans="1:5" x14ac:dyDescent="0.25">
      <c r="A938" t="s">
        <v>62</v>
      </c>
      <c r="B938" s="190">
        <v>43708</v>
      </c>
      <c r="C938">
        <v>49</v>
      </c>
      <c r="D938" t="s">
        <v>458</v>
      </c>
      <c r="E938">
        <v>125801.99</v>
      </c>
    </row>
    <row r="939" spans="1:5" x14ac:dyDescent="0.25">
      <c r="A939" t="s">
        <v>62</v>
      </c>
      <c r="B939" s="190">
        <v>43708</v>
      </c>
      <c r="C939">
        <v>49</v>
      </c>
      <c r="D939" t="s">
        <v>459</v>
      </c>
      <c r="E939">
        <v>93986.79</v>
      </c>
    </row>
    <row r="940" spans="1:5" x14ac:dyDescent="0.25">
      <c r="A940" t="s">
        <v>62</v>
      </c>
      <c r="B940" s="190">
        <v>43708</v>
      </c>
      <c r="C940">
        <v>49</v>
      </c>
      <c r="D940" t="s">
        <v>460</v>
      </c>
      <c r="E940">
        <v>0</v>
      </c>
    </row>
    <row r="941" spans="1:5" x14ac:dyDescent="0.25">
      <c r="A941" t="s">
        <v>62</v>
      </c>
      <c r="B941" s="190">
        <v>43736</v>
      </c>
      <c r="C941">
        <v>49</v>
      </c>
      <c r="D941" t="s">
        <v>449</v>
      </c>
      <c r="E941">
        <v>3670915.51</v>
      </c>
    </row>
    <row r="942" spans="1:5" x14ac:dyDescent="0.25">
      <c r="A942" t="s">
        <v>62</v>
      </c>
      <c r="B942" s="190">
        <v>43736</v>
      </c>
      <c r="C942">
        <v>49</v>
      </c>
      <c r="D942" t="s">
        <v>450</v>
      </c>
      <c r="E942">
        <v>1085119.47</v>
      </c>
    </row>
    <row r="943" spans="1:5" x14ac:dyDescent="0.25">
      <c r="A943" t="s">
        <v>62</v>
      </c>
      <c r="B943" s="190">
        <v>43736</v>
      </c>
      <c r="C943">
        <v>49</v>
      </c>
      <c r="D943" t="s">
        <v>451</v>
      </c>
      <c r="E943">
        <v>498413.34</v>
      </c>
    </row>
    <row r="944" spans="1:5" x14ac:dyDescent="0.25">
      <c r="A944" t="s">
        <v>62</v>
      </c>
      <c r="B944" s="190">
        <v>43736</v>
      </c>
      <c r="C944">
        <v>49</v>
      </c>
      <c r="D944" t="s">
        <v>452</v>
      </c>
      <c r="E944">
        <v>372762.8</v>
      </c>
    </row>
    <row r="945" spans="1:5" x14ac:dyDescent="0.25">
      <c r="A945" t="s">
        <v>62</v>
      </c>
      <c r="B945" s="190">
        <v>43736</v>
      </c>
      <c r="C945">
        <v>49</v>
      </c>
      <c r="D945" t="s">
        <v>453</v>
      </c>
      <c r="E945">
        <v>178120.22</v>
      </c>
    </row>
    <row r="946" spans="1:5" x14ac:dyDescent="0.25">
      <c r="A946" t="s">
        <v>62</v>
      </c>
      <c r="B946" s="190">
        <v>43736</v>
      </c>
      <c r="C946">
        <v>49</v>
      </c>
      <c r="D946" t="s">
        <v>454</v>
      </c>
      <c r="E946">
        <v>16.649999999999999</v>
      </c>
    </row>
    <row r="947" spans="1:5" x14ac:dyDescent="0.25">
      <c r="A947" t="s">
        <v>62</v>
      </c>
      <c r="B947" s="190">
        <v>43736</v>
      </c>
      <c r="C947">
        <v>49</v>
      </c>
      <c r="D947" t="s">
        <v>455</v>
      </c>
      <c r="E947">
        <v>1016667.96</v>
      </c>
    </row>
    <row r="948" spans="1:5" x14ac:dyDescent="0.25">
      <c r="A948" t="s">
        <v>62</v>
      </c>
      <c r="B948" s="190">
        <v>43736</v>
      </c>
      <c r="C948">
        <v>49</v>
      </c>
      <c r="D948" t="s">
        <v>456</v>
      </c>
      <c r="E948">
        <v>256251.98</v>
      </c>
    </row>
    <row r="949" spans="1:5" x14ac:dyDescent="0.25">
      <c r="A949" t="s">
        <v>62</v>
      </c>
      <c r="B949" s="190">
        <v>43736</v>
      </c>
      <c r="C949">
        <v>49</v>
      </c>
      <c r="D949" t="s">
        <v>457</v>
      </c>
      <c r="E949">
        <v>57463.12</v>
      </c>
    </row>
    <row r="950" spans="1:5" x14ac:dyDescent="0.25">
      <c r="A950" t="s">
        <v>62</v>
      </c>
      <c r="B950" s="190">
        <v>43736</v>
      </c>
      <c r="C950">
        <v>49</v>
      </c>
      <c r="D950" t="s">
        <v>458</v>
      </c>
      <c r="E950">
        <v>90412.53</v>
      </c>
    </row>
    <row r="951" spans="1:5" x14ac:dyDescent="0.25">
      <c r="A951" t="s">
        <v>62</v>
      </c>
      <c r="B951" s="190">
        <v>43736</v>
      </c>
      <c r="C951">
        <v>49</v>
      </c>
      <c r="D951" t="s">
        <v>459</v>
      </c>
      <c r="E951">
        <v>123554.29</v>
      </c>
    </row>
    <row r="952" spans="1:5" x14ac:dyDescent="0.25">
      <c r="A952" t="s">
        <v>62</v>
      </c>
      <c r="B952" s="190">
        <v>43736</v>
      </c>
      <c r="C952">
        <v>49</v>
      </c>
      <c r="D952" t="s">
        <v>460</v>
      </c>
      <c r="E952">
        <v>0</v>
      </c>
    </row>
    <row r="953" spans="1:5" x14ac:dyDescent="0.25">
      <c r="A953" t="s">
        <v>62</v>
      </c>
      <c r="B953" s="190">
        <v>43764</v>
      </c>
      <c r="C953">
        <v>49</v>
      </c>
      <c r="D953" t="s">
        <v>449</v>
      </c>
      <c r="E953">
        <v>4855581.18</v>
      </c>
    </row>
    <row r="954" spans="1:5" x14ac:dyDescent="0.25">
      <c r="A954" t="s">
        <v>62</v>
      </c>
      <c r="B954" s="190">
        <v>43764</v>
      </c>
      <c r="C954">
        <v>49</v>
      </c>
      <c r="D954" t="s">
        <v>450</v>
      </c>
      <c r="E954">
        <v>1376426.79</v>
      </c>
    </row>
    <row r="955" spans="1:5" x14ac:dyDescent="0.25">
      <c r="A955" t="s">
        <v>62</v>
      </c>
      <c r="B955" s="190">
        <v>43764</v>
      </c>
      <c r="C955">
        <v>49</v>
      </c>
      <c r="D955" t="s">
        <v>451</v>
      </c>
      <c r="E955">
        <v>600602.81000000006</v>
      </c>
    </row>
    <row r="956" spans="1:5" x14ac:dyDescent="0.25">
      <c r="A956" t="s">
        <v>62</v>
      </c>
      <c r="B956" s="190">
        <v>43764</v>
      </c>
      <c r="C956">
        <v>49</v>
      </c>
      <c r="D956" t="s">
        <v>452</v>
      </c>
      <c r="E956">
        <v>404440.65</v>
      </c>
    </row>
    <row r="957" spans="1:5" x14ac:dyDescent="0.25">
      <c r="A957" t="s">
        <v>62</v>
      </c>
      <c r="B957" s="190">
        <v>43764</v>
      </c>
      <c r="C957">
        <v>49</v>
      </c>
      <c r="D957" t="s">
        <v>453</v>
      </c>
      <c r="E957">
        <v>214896</v>
      </c>
    </row>
    <row r="958" spans="1:5" x14ac:dyDescent="0.25">
      <c r="A958" t="s">
        <v>62</v>
      </c>
      <c r="B958" s="190">
        <v>43764</v>
      </c>
      <c r="C958">
        <v>49</v>
      </c>
      <c r="D958" t="s">
        <v>454</v>
      </c>
      <c r="E958">
        <v>16.850000000000001</v>
      </c>
    </row>
    <row r="959" spans="1:5" x14ac:dyDescent="0.25">
      <c r="A959" t="s">
        <v>62</v>
      </c>
      <c r="B959" s="190">
        <v>43764</v>
      </c>
      <c r="C959">
        <v>49</v>
      </c>
      <c r="D959" t="s">
        <v>455</v>
      </c>
      <c r="E959">
        <v>986992.66</v>
      </c>
    </row>
    <row r="960" spans="1:5" x14ac:dyDescent="0.25">
      <c r="A960" t="s">
        <v>62</v>
      </c>
      <c r="B960" s="190">
        <v>43764</v>
      </c>
      <c r="C960">
        <v>49</v>
      </c>
      <c r="D960" t="s">
        <v>456</v>
      </c>
      <c r="E960">
        <v>248650.49</v>
      </c>
    </row>
    <row r="961" spans="1:5" x14ac:dyDescent="0.25">
      <c r="A961" t="s">
        <v>62</v>
      </c>
      <c r="B961" s="190">
        <v>43764</v>
      </c>
      <c r="C961">
        <v>49</v>
      </c>
      <c r="D961" t="s">
        <v>457</v>
      </c>
      <c r="E961">
        <v>88765.48</v>
      </c>
    </row>
    <row r="962" spans="1:5" x14ac:dyDescent="0.25">
      <c r="A962" t="s">
        <v>62</v>
      </c>
      <c r="B962" s="190">
        <v>43764</v>
      </c>
      <c r="C962">
        <v>49</v>
      </c>
      <c r="D962" t="s">
        <v>458</v>
      </c>
      <c r="E962">
        <v>98266.51</v>
      </c>
    </row>
    <row r="963" spans="1:5" x14ac:dyDescent="0.25">
      <c r="A963" t="s">
        <v>62</v>
      </c>
      <c r="B963" s="190">
        <v>43764</v>
      </c>
      <c r="C963">
        <v>49</v>
      </c>
      <c r="D963" t="s">
        <v>459</v>
      </c>
      <c r="E963">
        <v>72372.820000000007</v>
      </c>
    </row>
    <row r="964" spans="1:5" x14ac:dyDescent="0.25">
      <c r="A964" t="s">
        <v>62</v>
      </c>
      <c r="B964" s="190">
        <v>43764</v>
      </c>
      <c r="C964">
        <v>49</v>
      </c>
      <c r="D964" t="s">
        <v>460</v>
      </c>
      <c r="E964">
        <v>0</v>
      </c>
    </row>
    <row r="965" spans="1:5" x14ac:dyDescent="0.25">
      <c r="A965" t="s">
        <v>62</v>
      </c>
      <c r="B965" s="190">
        <v>43799</v>
      </c>
      <c r="C965">
        <v>49</v>
      </c>
      <c r="D965" t="s">
        <v>449</v>
      </c>
      <c r="E965">
        <v>4791955.75</v>
      </c>
    </row>
    <row r="966" spans="1:5" x14ac:dyDescent="0.25">
      <c r="A966" t="s">
        <v>62</v>
      </c>
      <c r="B966" s="190">
        <v>43799</v>
      </c>
      <c r="C966">
        <v>49</v>
      </c>
      <c r="D966" t="s">
        <v>450</v>
      </c>
      <c r="E966">
        <v>1277240.17</v>
      </c>
    </row>
    <row r="967" spans="1:5" x14ac:dyDescent="0.25">
      <c r="A967" t="s">
        <v>62</v>
      </c>
      <c r="B967" s="190">
        <v>43799</v>
      </c>
      <c r="C967">
        <v>49</v>
      </c>
      <c r="D967" t="s">
        <v>451</v>
      </c>
      <c r="E967">
        <v>597863.32999999996</v>
      </c>
    </row>
    <row r="968" spans="1:5" x14ac:dyDescent="0.25">
      <c r="A968" t="s">
        <v>62</v>
      </c>
      <c r="B968" s="190">
        <v>43799</v>
      </c>
      <c r="C968">
        <v>49</v>
      </c>
      <c r="D968" t="s">
        <v>452</v>
      </c>
      <c r="E968">
        <v>469360.14</v>
      </c>
    </row>
    <row r="969" spans="1:5" x14ac:dyDescent="0.25">
      <c r="A969" t="s">
        <v>62</v>
      </c>
      <c r="B969" s="190">
        <v>43799</v>
      </c>
      <c r="C969">
        <v>49</v>
      </c>
      <c r="D969" t="s">
        <v>453</v>
      </c>
      <c r="E969">
        <v>144896.99</v>
      </c>
    </row>
    <row r="970" spans="1:5" x14ac:dyDescent="0.25">
      <c r="A970" t="s">
        <v>62</v>
      </c>
      <c r="B970" s="190">
        <v>43799</v>
      </c>
      <c r="C970">
        <v>49</v>
      </c>
      <c r="D970" t="s">
        <v>454</v>
      </c>
      <c r="E970">
        <v>17.02</v>
      </c>
    </row>
    <row r="971" spans="1:5" x14ac:dyDescent="0.25">
      <c r="A971" t="s">
        <v>62</v>
      </c>
      <c r="B971" s="190">
        <v>43799</v>
      </c>
      <c r="C971">
        <v>49</v>
      </c>
      <c r="D971" t="s">
        <v>455</v>
      </c>
      <c r="E971">
        <v>998224.52</v>
      </c>
    </row>
    <row r="972" spans="1:5" x14ac:dyDescent="0.25">
      <c r="A972" t="s">
        <v>62</v>
      </c>
      <c r="B972" s="190">
        <v>43799</v>
      </c>
      <c r="C972">
        <v>49</v>
      </c>
      <c r="D972" t="s">
        <v>456</v>
      </c>
      <c r="E972">
        <v>284052.06</v>
      </c>
    </row>
    <row r="973" spans="1:5" x14ac:dyDescent="0.25">
      <c r="A973" t="s">
        <v>62</v>
      </c>
      <c r="B973" s="190">
        <v>43799</v>
      </c>
      <c r="C973">
        <v>49</v>
      </c>
      <c r="D973" t="s">
        <v>457</v>
      </c>
      <c r="E973">
        <v>62895.86</v>
      </c>
    </row>
    <row r="974" spans="1:5" x14ac:dyDescent="0.25">
      <c r="A974" t="s">
        <v>62</v>
      </c>
      <c r="B974" s="190">
        <v>43799</v>
      </c>
      <c r="C974">
        <v>49</v>
      </c>
      <c r="D974" t="s">
        <v>458</v>
      </c>
      <c r="E974">
        <v>112748.94</v>
      </c>
    </row>
    <row r="975" spans="1:5" x14ac:dyDescent="0.25">
      <c r="A975" t="s">
        <v>62</v>
      </c>
      <c r="B975" s="190">
        <v>43799</v>
      </c>
      <c r="C975">
        <v>49</v>
      </c>
      <c r="D975" t="s">
        <v>459</v>
      </c>
      <c r="E975">
        <v>70317.42</v>
      </c>
    </row>
    <row r="976" spans="1:5" x14ac:dyDescent="0.25">
      <c r="A976" t="s">
        <v>62</v>
      </c>
      <c r="B976" s="190">
        <v>43799</v>
      </c>
      <c r="C976">
        <v>49</v>
      </c>
      <c r="D976" t="s">
        <v>460</v>
      </c>
      <c r="E976">
        <v>0</v>
      </c>
    </row>
    <row r="977" spans="1:5" x14ac:dyDescent="0.25">
      <c r="A977" t="s">
        <v>62</v>
      </c>
      <c r="B977" s="190">
        <v>43820</v>
      </c>
      <c r="C977">
        <v>49</v>
      </c>
      <c r="D977" t="s">
        <v>449</v>
      </c>
      <c r="E977">
        <v>4301963.82</v>
      </c>
    </row>
    <row r="978" spans="1:5" x14ac:dyDescent="0.25">
      <c r="A978" t="s">
        <v>62</v>
      </c>
      <c r="B978" s="190">
        <v>43820</v>
      </c>
      <c r="C978">
        <v>49</v>
      </c>
      <c r="D978" t="s">
        <v>450</v>
      </c>
      <c r="E978">
        <v>1177432.75</v>
      </c>
    </row>
    <row r="979" spans="1:5" x14ac:dyDescent="0.25">
      <c r="A979" t="s">
        <v>62</v>
      </c>
      <c r="B979" s="190">
        <v>43820</v>
      </c>
      <c r="C979">
        <v>49</v>
      </c>
      <c r="D979" t="s">
        <v>451</v>
      </c>
      <c r="E979">
        <v>513705.27</v>
      </c>
    </row>
    <row r="980" spans="1:5" x14ac:dyDescent="0.25">
      <c r="A980" t="s">
        <v>62</v>
      </c>
      <c r="B980" s="190">
        <v>43820</v>
      </c>
      <c r="C980">
        <v>49</v>
      </c>
      <c r="D980" t="s">
        <v>452</v>
      </c>
      <c r="E980">
        <v>421878.24</v>
      </c>
    </row>
    <row r="981" spans="1:5" x14ac:dyDescent="0.25">
      <c r="A981" t="s">
        <v>62</v>
      </c>
      <c r="B981" s="190">
        <v>43820</v>
      </c>
      <c r="C981">
        <v>49</v>
      </c>
      <c r="D981" t="s">
        <v>453</v>
      </c>
      <c r="E981">
        <v>170691.31</v>
      </c>
    </row>
    <row r="982" spans="1:5" x14ac:dyDescent="0.25">
      <c r="A982" t="s">
        <v>62</v>
      </c>
      <c r="B982" s="190">
        <v>43820</v>
      </c>
      <c r="C982">
        <v>49</v>
      </c>
      <c r="D982" t="s">
        <v>454</v>
      </c>
      <c r="E982">
        <v>15.36</v>
      </c>
    </row>
    <row r="983" spans="1:5" x14ac:dyDescent="0.25">
      <c r="A983" t="s">
        <v>62</v>
      </c>
      <c r="B983" s="190">
        <v>43820</v>
      </c>
      <c r="C983">
        <v>49</v>
      </c>
      <c r="D983" t="s">
        <v>455</v>
      </c>
      <c r="E983">
        <v>1090971.6599999999</v>
      </c>
    </row>
    <row r="984" spans="1:5" x14ac:dyDescent="0.25">
      <c r="A984" t="s">
        <v>62</v>
      </c>
      <c r="B984" s="190">
        <v>43820</v>
      </c>
      <c r="C984">
        <v>49</v>
      </c>
      <c r="D984" t="s">
        <v>456</v>
      </c>
      <c r="E984">
        <v>363621.68</v>
      </c>
    </row>
    <row r="985" spans="1:5" x14ac:dyDescent="0.25">
      <c r="A985" t="s">
        <v>62</v>
      </c>
      <c r="B985" s="190">
        <v>43820</v>
      </c>
      <c r="C985">
        <v>49</v>
      </c>
      <c r="D985" t="s">
        <v>457</v>
      </c>
      <c r="E985">
        <v>60698.96</v>
      </c>
    </row>
    <row r="986" spans="1:5" x14ac:dyDescent="0.25">
      <c r="A986" t="s">
        <v>62</v>
      </c>
      <c r="B986" s="190">
        <v>43820</v>
      </c>
      <c r="C986">
        <v>49</v>
      </c>
      <c r="D986" t="s">
        <v>458</v>
      </c>
      <c r="E986">
        <v>140315.01</v>
      </c>
    </row>
    <row r="987" spans="1:5" x14ac:dyDescent="0.25">
      <c r="A987" t="s">
        <v>62</v>
      </c>
      <c r="B987" s="190">
        <v>43820</v>
      </c>
      <c r="C987">
        <v>49</v>
      </c>
      <c r="D987" t="s">
        <v>459</v>
      </c>
      <c r="E987">
        <v>71961.89</v>
      </c>
    </row>
    <row r="988" spans="1:5" x14ac:dyDescent="0.25">
      <c r="A988" t="s">
        <v>62</v>
      </c>
      <c r="B988" s="190">
        <v>43820</v>
      </c>
      <c r="C988">
        <v>49</v>
      </c>
      <c r="D988" t="s">
        <v>460</v>
      </c>
      <c r="E988">
        <v>0</v>
      </c>
    </row>
    <row r="989" spans="1:5" x14ac:dyDescent="0.25">
      <c r="A989" t="s">
        <v>62</v>
      </c>
      <c r="B989" s="190">
        <v>43855</v>
      </c>
      <c r="C989">
        <v>49</v>
      </c>
      <c r="D989" t="s">
        <v>449</v>
      </c>
      <c r="E989">
        <v>4469099.72</v>
      </c>
    </row>
    <row r="990" spans="1:5" x14ac:dyDescent="0.25">
      <c r="A990" t="s">
        <v>62</v>
      </c>
      <c r="B990" s="190">
        <v>43855</v>
      </c>
      <c r="C990">
        <v>49</v>
      </c>
      <c r="D990" t="s">
        <v>450</v>
      </c>
      <c r="E990">
        <v>1245934.83</v>
      </c>
    </row>
    <row r="991" spans="1:5" x14ac:dyDescent="0.25">
      <c r="A991" t="s">
        <v>62</v>
      </c>
      <c r="B991" s="190">
        <v>43855</v>
      </c>
      <c r="C991">
        <v>49</v>
      </c>
      <c r="D991" t="s">
        <v>451</v>
      </c>
      <c r="E991">
        <v>568306.79</v>
      </c>
    </row>
    <row r="992" spans="1:5" x14ac:dyDescent="0.25">
      <c r="A992" t="s">
        <v>62</v>
      </c>
      <c r="B992" s="190">
        <v>43855</v>
      </c>
      <c r="C992">
        <v>49</v>
      </c>
      <c r="D992" t="s">
        <v>452</v>
      </c>
      <c r="E992">
        <v>415519.71</v>
      </c>
    </row>
    <row r="993" spans="1:5" x14ac:dyDescent="0.25">
      <c r="A993" t="s">
        <v>62</v>
      </c>
      <c r="B993" s="190">
        <v>43855</v>
      </c>
      <c r="C993">
        <v>49</v>
      </c>
      <c r="D993" t="s">
        <v>453</v>
      </c>
      <c r="E993">
        <v>531331.86</v>
      </c>
    </row>
    <row r="994" spans="1:5" x14ac:dyDescent="0.25">
      <c r="A994" t="s">
        <v>62</v>
      </c>
      <c r="B994" s="190">
        <v>43855</v>
      </c>
      <c r="C994">
        <v>49</v>
      </c>
      <c r="D994" t="s">
        <v>454</v>
      </c>
      <c r="E994">
        <v>18366.02</v>
      </c>
    </row>
    <row r="995" spans="1:5" x14ac:dyDescent="0.25">
      <c r="A995" t="s">
        <v>62</v>
      </c>
      <c r="B995" s="190">
        <v>43855</v>
      </c>
      <c r="C995">
        <v>49</v>
      </c>
      <c r="D995" t="s">
        <v>455</v>
      </c>
      <c r="E995">
        <v>1989320.29</v>
      </c>
    </row>
    <row r="996" spans="1:5" x14ac:dyDescent="0.25">
      <c r="A996" t="s">
        <v>62</v>
      </c>
      <c r="B996" s="190">
        <v>43855</v>
      </c>
      <c r="C996">
        <v>49</v>
      </c>
      <c r="D996" t="s">
        <v>456</v>
      </c>
      <c r="E996">
        <v>603424.92000000004</v>
      </c>
    </row>
    <row r="997" spans="1:5" x14ac:dyDescent="0.25">
      <c r="A997" t="s">
        <v>62</v>
      </c>
      <c r="B997" s="190">
        <v>43855</v>
      </c>
      <c r="C997">
        <v>49</v>
      </c>
      <c r="D997" t="s">
        <v>457</v>
      </c>
      <c r="E997">
        <v>267239.94</v>
      </c>
    </row>
    <row r="998" spans="1:5" x14ac:dyDescent="0.25">
      <c r="A998" t="s">
        <v>62</v>
      </c>
      <c r="B998" s="190">
        <v>43855</v>
      </c>
      <c r="C998">
        <v>49</v>
      </c>
      <c r="D998" t="s">
        <v>458</v>
      </c>
      <c r="E998">
        <v>147374.6</v>
      </c>
    </row>
    <row r="999" spans="1:5" x14ac:dyDescent="0.25">
      <c r="A999" t="s">
        <v>62</v>
      </c>
      <c r="B999" s="190">
        <v>43855</v>
      </c>
      <c r="C999">
        <v>49</v>
      </c>
      <c r="D999" t="s">
        <v>459</v>
      </c>
      <c r="E999">
        <v>167859.68</v>
      </c>
    </row>
    <row r="1000" spans="1:5" x14ac:dyDescent="0.25">
      <c r="A1000" t="s">
        <v>62</v>
      </c>
      <c r="B1000" s="190">
        <v>43855</v>
      </c>
      <c r="C1000">
        <v>49</v>
      </c>
      <c r="D1000" t="s">
        <v>460</v>
      </c>
      <c r="E1000">
        <v>0</v>
      </c>
    </row>
    <row r="1001" spans="1:5" x14ac:dyDescent="0.25">
      <c r="A1001" t="s">
        <v>62</v>
      </c>
      <c r="B1001" s="190">
        <v>43890</v>
      </c>
      <c r="C1001">
        <v>49</v>
      </c>
      <c r="D1001" t="s">
        <v>449</v>
      </c>
      <c r="E1001">
        <v>4999163.1100000003</v>
      </c>
    </row>
    <row r="1002" spans="1:5" x14ac:dyDescent="0.25">
      <c r="A1002" t="s">
        <v>62</v>
      </c>
      <c r="B1002" s="190">
        <v>43890</v>
      </c>
      <c r="C1002">
        <v>49</v>
      </c>
      <c r="D1002" t="s">
        <v>450</v>
      </c>
      <c r="E1002">
        <v>1347463.67</v>
      </c>
    </row>
    <row r="1003" spans="1:5" x14ac:dyDescent="0.25">
      <c r="A1003" t="s">
        <v>62</v>
      </c>
      <c r="B1003" s="190">
        <v>43890</v>
      </c>
      <c r="C1003">
        <v>49</v>
      </c>
      <c r="D1003" t="s">
        <v>451</v>
      </c>
      <c r="E1003">
        <v>577607.84</v>
      </c>
    </row>
    <row r="1004" spans="1:5" x14ac:dyDescent="0.25">
      <c r="A1004" t="s">
        <v>62</v>
      </c>
      <c r="B1004" s="190">
        <v>43890</v>
      </c>
      <c r="C1004">
        <v>49</v>
      </c>
      <c r="D1004" t="s">
        <v>452</v>
      </c>
      <c r="E1004">
        <v>414927.31</v>
      </c>
    </row>
    <row r="1005" spans="1:5" x14ac:dyDescent="0.25">
      <c r="A1005" t="s">
        <v>62</v>
      </c>
      <c r="B1005" s="190">
        <v>43890</v>
      </c>
      <c r="C1005">
        <v>49</v>
      </c>
      <c r="D1005" t="s">
        <v>453</v>
      </c>
      <c r="E1005">
        <v>136972.12</v>
      </c>
    </row>
    <row r="1006" spans="1:5" x14ac:dyDescent="0.25">
      <c r="A1006" t="s">
        <v>62</v>
      </c>
      <c r="B1006" s="190">
        <v>43890</v>
      </c>
      <c r="C1006">
        <v>49</v>
      </c>
      <c r="D1006" t="s">
        <v>454</v>
      </c>
      <c r="E1006">
        <v>0</v>
      </c>
    </row>
    <row r="1007" spans="1:5" x14ac:dyDescent="0.25">
      <c r="A1007" t="s">
        <v>62</v>
      </c>
      <c r="B1007" s="190">
        <v>43890</v>
      </c>
      <c r="C1007">
        <v>49</v>
      </c>
      <c r="D1007" t="s">
        <v>455</v>
      </c>
      <c r="E1007">
        <v>3286198.16</v>
      </c>
    </row>
    <row r="1008" spans="1:5" x14ac:dyDescent="0.25">
      <c r="A1008" t="s">
        <v>62</v>
      </c>
      <c r="B1008" s="190">
        <v>43890</v>
      </c>
      <c r="C1008">
        <v>49</v>
      </c>
      <c r="D1008" t="s">
        <v>456</v>
      </c>
      <c r="E1008">
        <v>779663.93</v>
      </c>
    </row>
    <row r="1009" spans="1:5" x14ac:dyDescent="0.25">
      <c r="A1009" t="s">
        <v>62</v>
      </c>
      <c r="B1009" s="190">
        <v>43890</v>
      </c>
      <c r="C1009">
        <v>49</v>
      </c>
      <c r="D1009" t="s">
        <v>457</v>
      </c>
      <c r="E1009">
        <v>171502.88</v>
      </c>
    </row>
    <row r="1010" spans="1:5" x14ac:dyDescent="0.25">
      <c r="A1010" t="s">
        <v>62</v>
      </c>
      <c r="B1010" s="190">
        <v>43890</v>
      </c>
      <c r="C1010">
        <v>49</v>
      </c>
      <c r="D1010" t="s">
        <v>458</v>
      </c>
      <c r="E1010">
        <v>164659.13</v>
      </c>
    </row>
    <row r="1011" spans="1:5" x14ac:dyDescent="0.25">
      <c r="A1011" t="s">
        <v>62</v>
      </c>
      <c r="B1011" s="190">
        <v>43890</v>
      </c>
      <c r="C1011">
        <v>49</v>
      </c>
      <c r="D1011" t="s">
        <v>459</v>
      </c>
      <c r="E1011">
        <v>170875.02</v>
      </c>
    </row>
    <row r="1012" spans="1:5" x14ac:dyDescent="0.25">
      <c r="A1012" t="s">
        <v>62</v>
      </c>
      <c r="B1012" s="190">
        <v>43890</v>
      </c>
      <c r="C1012">
        <v>49</v>
      </c>
      <c r="D1012" t="s">
        <v>460</v>
      </c>
      <c r="E1012">
        <v>0</v>
      </c>
    </row>
    <row r="1013" spans="1:5" x14ac:dyDescent="0.25">
      <c r="A1013" t="s">
        <v>62</v>
      </c>
      <c r="B1013" s="190">
        <v>43918</v>
      </c>
      <c r="C1013">
        <v>49</v>
      </c>
      <c r="D1013" t="s">
        <v>449</v>
      </c>
      <c r="E1013">
        <v>6369550.2400000002</v>
      </c>
    </row>
    <row r="1014" spans="1:5" x14ac:dyDescent="0.25">
      <c r="A1014" t="s">
        <v>62</v>
      </c>
      <c r="B1014" s="190">
        <v>43918</v>
      </c>
      <c r="C1014">
        <v>49</v>
      </c>
      <c r="D1014" t="s">
        <v>450</v>
      </c>
      <c r="E1014">
        <v>1538095.34</v>
      </c>
    </row>
    <row r="1015" spans="1:5" x14ac:dyDescent="0.25">
      <c r="A1015" t="s">
        <v>62</v>
      </c>
      <c r="B1015" s="190">
        <v>43918</v>
      </c>
      <c r="C1015">
        <v>49</v>
      </c>
      <c r="D1015" t="s">
        <v>451</v>
      </c>
      <c r="E1015">
        <v>844164.74</v>
      </c>
    </row>
    <row r="1016" spans="1:5" x14ac:dyDescent="0.25">
      <c r="A1016" t="s">
        <v>62</v>
      </c>
      <c r="B1016" s="190">
        <v>43918</v>
      </c>
      <c r="C1016">
        <v>49</v>
      </c>
      <c r="D1016" t="s">
        <v>452</v>
      </c>
      <c r="E1016">
        <v>648990.76</v>
      </c>
    </row>
    <row r="1017" spans="1:5" x14ac:dyDescent="0.25">
      <c r="A1017" t="s">
        <v>62</v>
      </c>
      <c r="B1017" s="190">
        <v>43918</v>
      </c>
      <c r="C1017">
        <v>49</v>
      </c>
      <c r="D1017" t="s">
        <v>453</v>
      </c>
      <c r="E1017">
        <v>508966.21</v>
      </c>
    </row>
    <row r="1018" spans="1:5" x14ac:dyDescent="0.25">
      <c r="A1018" t="s">
        <v>62</v>
      </c>
      <c r="B1018" s="190">
        <v>43918</v>
      </c>
      <c r="C1018">
        <v>49</v>
      </c>
      <c r="D1018" t="s">
        <v>454</v>
      </c>
      <c r="E1018">
        <v>0</v>
      </c>
    </row>
    <row r="1019" spans="1:5" x14ac:dyDescent="0.25">
      <c r="A1019" t="s">
        <v>62</v>
      </c>
      <c r="B1019" s="190">
        <v>43918</v>
      </c>
      <c r="C1019">
        <v>49</v>
      </c>
      <c r="D1019" t="s">
        <v>455</v>
      </c>
      <c r="E1019">
        <v>4422873.16</v>
      </c>
    </row>
    <row r="1020" spans="1:5" x14ac:dyDescent="0.25">
      <c r="A1020" t="s">
        <v>62</v>
      </c>
      <c r="B1020" s="190">
        <v>43918</v>
      </c>
      <c r="C1020">
        <v>49</v>
      </c>
      <c r="D1020" t="s">
        <v>456</v>
      </c>
      <c r="E1020">
        <v>883399.47</v>
      </c>
    </row>
    <row r="1021" spans="1:5" x14ac:dyDescent="0.25">
      <c r="A1021" t="s">
        <v>62</v>
      </c>
      <c r="B1021" s="190">
        <v>43918</v>
      </c>
      <c r="C1021">
        <v>49</v>
      </c>
      <c r="D1021" t="s">
        <v>457</v>
      </c>
      <c r="E1021">
        <v>283597.74</v>
      </c>
    </row>
    <row r="1022" spans="1:5" x14ac:dyDescent="0.25">
      <c r="A1022" t="s">
        <v>62</v>
      </c>
      <c r="B1022" s="190">
        <v>43918</v>
      </c>
      <c r="C1022">
        <v>49</v>
      </c>
      <c r="D1022" t="s">
        <v>458</v>
      </c>
      <c r="E1022">
        <v>260105.14</v>
      </c>
    </row>
    <row r="1023" spans="1:5" x14ac:dyDescent="0.25">
      <c r="A1023" t="s">
        <v>62</v>
      </c>
      <c r="B1023" s="190">
        <v>43918</v>
      </c>
      <c r="C1023">
        <v>49</v>
      </c>
      <c r="D1023" t="s">
        <v>459</v>
      </c>
      <c r="E1023">
        <v>214436.76</v>
      </c>
    </row>
    <row r="1024" spans="1:5" x14ac:dyDescent="0.25">
      <c r="A1024" t="s">
        <v>62</v>
      </c>
      <c r="B1024" s="190">
        <v>43918</v>
      </c>
      <c r="C1024">
        <v>49</v>
      </c>
      <c r="D1024" t="s">
        <v>460</v>
      </c>
      <c r="E1024">
        <v>0</v>
      </c>
    </row>
    <row r="1025" spans="1:5" x14ac:dyDescent="0.25">
      <c r="A1025" t="s">
        <v>63</v>
      </c>
      <c r="B1025" s="190">
        <v>43554</v>
      </c>
      <c r="C1025">
        <v>49</v>
      </c>
      <c r="D1025" t="s">
        <v>449</v>
      </c>
      <c r="E1025">
        <v>11527223.779999999</v>
      </c>
    </row>
    <row r="1026" spans="1:5" x14ac:dyDescent="0.25">
      <c r="A1026" t="s">
        <v>63</v>
      </c>
      <c r="B1026" s="190">
        <v>43554</v>
      </c>
      <c r="C1026">
        <v>49</v>
      </c>
      <c r="D1026" t="s">
        <v>450</v>
      </c>
      <c r="E1026">
        <v>7447249.0599999996</v>
      </c>
    </row>
    <row r="1027" spans="1:5" x14ac:dyDescent="0.25">
      <c r="A1027" t="s">
        <v>63</v>
      </c>
      <c r="B1027" s="190">
        <v>43554</v>
      </c>
      <c r="C1027">
        <v>49</v>
      </c>
      <c r="D1027" t="s">
        <v>451</v>
      </c>
      <c r="E1027">
        <v>979966.49</v>
      </c>
    </row>
    <row r="1028" spans="1:5" x14ac:dyDescent="0.25">
      <c r="A1028" t="s">
        <v>63</v>
      </c>
      <c r="B1028" s="190">
        <v>43554</v>
      </c>
      <c r="C1028">
        <v>49</v>
      </c>
      <c r="D1028" t="s">
        <v>452</v>
      </c>
      <c r="E1028">
        <v>363633.14</v>
      </c>
    </row>
    <row r="1029" spans="1:5" x14ac:dyDescent="0.25">
      <c r="A1029" t="s">
        <v>63</v>
      </c>
      <c r="B1029" s="190">
        <v>43554</v>
      </c>
      <c r="C1029">
        <v>49</v>
      </c>
      <c r="D1029" t="s">
        <v>453</v>
      </c>
      <c r="E1029">
        <v>163690.21</v>
      </c>
    </row>
    <row r="1030" spans="1:5" x14ac:dyDescent="0.25">
      <c r="A1030" t="s">
        <v>63</v>
      </c>
      <c r="B1030" s="190">
        <v>43554</v>
      </c>
      <c r="C1030">
        <v>49</v>
      </c>
      <c r="D1030" t="s">
        <v>454</v>
      </c>
      <c r="E1030">
        <v>0</v>
      </c>
    </row>
    <row r="1031" spans="1:5" x14ac:dyDescent="0.25">
      <c r="A1031" t="s">
        <v>63</v>
      </c>
      <c r="B1031" s="190">
        <v>43554</v>
      </c>
      <c r="C1031">
        <v>49</v>
      </c>
      <c r="D1031" t="s">
        <v>455</v>
      </c>
      <c r="E1031">
        <v>6813963.2300000004</v>
      </c>
    </row>
    <row r="1032" spans="1:5" x14ac:dyDescent="0.25">
      <c r="A1032" t="s">
        <v>63</v>
      </c>
      <c r="B1032" s="190">
        <v>43554</v>
      </c>
      <c r="C1032">
        <v>49</v>
      </c>
      <c r="D1032" t="s">
        <v>456</v>
      </c>
      <c r="E1032">
        <v>4307124.96</v>
      </c>
    </row>
    <row r="1033" spans="1:5" x14ac:dyDescent="0.25">
      <c r="A1033" t="s">
        <v>63</v>
      </c>
      <c r="B1033" s="190">
        <v>43554</v>
      </c>
      <c r="C1033">
        <v>49</v>
      </c>
      <c r="D1033" t="s">
        <v>457</v>
      </c>
      <c r="E1033">
        <v>145300.15</v>
      </c>
    </row>
    <row r="1034" spans="1:5" x14ac:dyDescent="0.25">
      <c r="A1034" t="s">
        <v>63</v>
      </c>
      <c r="B1034" s="190">
        <v>43554</v>
      </c>
      <c r="C1034">
        <v>49</v>
      </c>
      <c r="D1034" t="s">
        <v>458</v>
      </c>
      <c r="E1034">
        <v>480031.99</v>
      </c>
    </row>
    <row r="1035" spans="1:5" x14ac:dyDescent="0.25">
      <c r="A1035" t="s">
        <v>63</v>
      </c>
      <c r="B1035" s="190">
        <v>43554</v>
      </c>
      <c r="C1035">
        <v>49</v>
      </c>
      <c r="D1035" t="s">
        <v>459</v>
      </c>
      <c r="E1035">
        <v>71089.89</v>
      </c>
    </row>
    <row r="1036" spans="1:5" x14ac:dyDescent="0.25">
      <c r="A1036" t="s">
        <v>63</v>
      </c>
      <c r="B1036" s="190">
        <v>43554</v>
      </c>
      <c r="C1036">
        <v>49</v>
      </c>
      <c r="D1036" t="s">
        <v>460</v>
      </c>
      <c r="E1036">
        <v>0</v>
      </c>
    </row>
    <row r="1037" spans="1:5" x14ac:dyDescent="0.25">
      <c r="A1037" t="s">
        <v>63</v>
      </c>
      <c r="B1037" s="190">
        <v>43582</v>
      </c>
      <c r="C1037">
        <v>49</v>
      </c>
      <c r="D1037" t="s">
        <v>449</v>
      </c>
      <c r="E1037">
        <v>12036319.17</v>
      </c>
    </row>
    <row r="1038" spans="1:5" x14ac:dyDescent="0.25">
      <c r="A1038" t="s">
        <v>63</v>
      </c>
      <c r="B1038" s="190">
        <v>43582</v>
      </c>
      <c r="C1038">
        <v>49</v>
      </c>
      <c r="D1038" t="s">
        <v>450</v>
      </c>
      <c r="E1038">
        <v>7799308.0700000003</v>
      </c>
    </row>
    <row r="1039" spans="1:5" x14ac:dyDescent="0.25">
      <c r="A1039" t="s">
        <v>63</v>
      </c>
      <c r="B1039" s="190">
        <v>43582</v>
      </c>
      <c r="C1039">
        <v>49</v>
      </c>
      <c r="D1039" t="s">
        <v>451</v>
      </c>
      <c r="E1039">
        <v>1032110.79</v>
      </c>
    </row>
    <row r="1040" spans="1:5" x14ac:dyDescent="0.25">
      <c r="A1040" t="s">
        <v>63</v>
      </c>
      <c r="B1040" s="190">
        <v>43582</v>
      </c>
      <c r="C1040">
        <v>49</v>
      </c>
      <c r="D1040" t="s">
        <v>452</v>
      </c>
      <c r="E1040">
        <v>313514.7</v>
      </c>
    </row>
    <row r="1041" spans="1:5" x14ac:dyDescent="0.25">
      <c r="A1041" t="s">
        <v>63</v>
      </c>
      <c r="B1041" s="190">
        <v>43582</v>
      </c>
      <c r="C1041">
        <v>49</v>
      </c>
      <c r="D1041" t="s">
        <v>453</v>
      </c>
      <c r="E1041">
        <v>188858.19</v>
      </c>
    </row>
    <row r="1042" spans="1:5" x14ac:dyDescent="0.25">
      <c r="A1042" t="s">
        <v>63</v>
      </c>
      <c r="B1042" s="190">
        <v>43582</v>
      </c>
      <c r="C1042">
        <v>49</v>
      </c>
      <c r="D1042" t="s">
        <v>454</v>
      </c>
      <c r="E1042">
        <v>0</v>
      </c>
    </row>
    <row r="1043" spans="1:5" x14ac:dyDescent="0.25">
      <c r="A1043" t="s">
        <v>63</v>
      </c>
      <c r="B1043" s="190">
        <v>43582</v>
      </c>
      <c r="C1043">
        <v>49</v>
      </c>
      <c r="D1043" t="s">
        <v>455</v>
      </c>
      <c r="E1043">
        <v>7830917.4800000004</v>
      </c>
    </row>
    <row r="1044" spans="1:5" x14ac:dyDescent="0.25">
      <c r="A1044" t="s">
        <v>63</v>
      </c>
      <c r="B1044" s="190">
        <v>43582</v>
      </c>
      <c r="C1044">
        <v>49</v>
      </c>
      <c r="D1044" t="s">
        <v>456</v>
      </c>
      <c r="E1044">
        <v>4916370.0999999996</v>
      </c>
    </row>
    <row r="1045" spans="1:5" x14ac:dyDescent="0.25">
      <c r="A1045" t="s">
        <v>63</v>
      </c>
      <c r="B1045" s="190">
        <v>43582</v>
      </c>
      <c r="C1045">
        <v>49</v>
      </c>
      <c r="D1045" t="s">
        <v>457</v>
      </c>
      <c r="E1045">
        <v>181652.41</v>
      </c>
    </row>
    <row r="1046" spans="1:5" x14ac:dyDescent="0.25">
      <c r="A1046" t="s">
        <v>63</v>
      </c>
      <c r="B1046" s="190">
        <v>43582</v>
      </c>
      <c r="C1046">
        <v>49</v>
      </c>
      <c r="D1046" t="s">
        <v>458</v>
      </c>
      <c r="E1046">
        <v>517823.33</v>
      </c>
    </row>
    <row r="1047" spans="1:5" x14ac:dyDescent="0.25">
      <c r="A1047" t="s">
        <v>63</v>
      </c>
      <c r="B1047" s="190">
        <v>43582</v>
      </c>
      <c r="C1047">
        <v>49</v>
      </c>
      <c r="D1047" t="s">
        <v>459</v>
      </c>
      <c r="E1047">
        <v>89236.81</v>
      </c>
    </row>
    <row r="1048" spans="1:5" x14ac:dyDescent="0.25">
      <c r="A1048" t="s">
        <v>63</v>
      </c>
      <c r="B1048" s="190">
        <v>43582</v>
      </c>
      <c r="C1048">
        <v>49</v>
      </c>
      <c r="D1048" t="s">
        <v>460</v>
      </c>
      <c r="E1048">
        <v>0</v>
      </c>
    </row>
    <row r="1049" spans="1:5" x14ac:dyDescent="0.25">
      <c r="A1049" t="s">
        <v>63</v>
      </c>
      <c r="B1049" s="190">
        <v>43610</v>
      </c>
      <c r="C1049">
        <v>49</v>
      </c>
      <c r="D1049" t="s">
        <v>449</v>
      </c>
      <c r="E1049">
        <v>12083068.51</v>
      </c>
    </row>
    <row r="1050" spans="1:5" x14ac:dyDescent="0.25">
      <c r="A1050" t="s">
        <v>63</v>
      </c>
      <c r="B1050" s="190">
        <v>43610</v>
      </c>
      <c r="C1050">
        <v>49</v>
      </c>
      <c r="D1050" t="s">
        <v>450</v>
      </c>
      <c r="E1050">
        <v>7714793.5599999996</v>
      </c>
    </row>
    <row r="1051" spans="1:5" x14ac:dyDescent="0.25">
      <c r="A1051" t="s">
        <v>63</v>
      </c>
      <c r="B1051" s="190">
        <v>43610</v>
      </c>
      <c r="C1051">
        <v>49</v>
      </c>
      <c r="D1051" t="s">
        <v>451</v>
      </c>
      <c r="E1051">
        <v>1064351.02</v>
      </c>
    </row>
    <row r="1052" spans="1:5" x14ac:dyDescent="0.25">
      <c r="A1052" t="s">
        <v>63</v>
      </c>
      <c r="B1052" s="190">
        <v>43610</v>
      </c>
      <c r="C1052">
        <v>49</v>
      </c>
      <c r="D1052" t="s">
        <v>452</v>
      </c>
      <c r="E1052">
        <v>309729.76</v>
      </c>
    </row>
    <row r="1053" spans="1:5" x14ac:dyDescent="0.25">
      <c r="A1053" t="s">
        <v>63</v>
      </c>
      <c r="B1053" s="190">
        <v>43610</v>
      </c>
      <c r="C1053">
        <v>49</v>
      </c>
      <c r="D1053" t="s">
        <v>453</v>
      </c>
      <c r="E1053">
        <v>252993.99</v>
      </c>
    </row>
    <row r="1054" spans="1:5" x14ac:dyDescent="0.25">
      <c r="A1054" t="s">
        <v>63</v>
      </c>
      <c r="B1054" s="190">
        <v>43610</v>
      </c>
      <c r="C1054">
        <v>49</v>
      </c>
      <c r="D1054" t="s">
        <v>454</v>
      </c>
      <c r="E1054">
        <v>0</v>
      </c>
    </row>
    <row r="1055" spans="1:5" x14ac:dyDescent="0.25">
      <c r="A1055" t="s">
        <v>63</v>
      </c>
      <c r="B1055" s="190">
        <v>43610</v>
      </c>
      <c r="C1055">
        <v>49</v>
      </c>
      <c r="D1055" t="s">
        <v>455</v>
      </c>
      <c r="E1055">
        <v>9003337.6600000001</v>
      </c>
    </row>
    <row r="1056" spans="1:5" x14ac:dyDescent="0.25">
      <c r="A1056" t="s">
        <v>63</v>
      </c>
      <c r="B1056" s="190">
        <v>43610</v>
      </c>
      <c r="C1056">
        <v>49</v>
      </c>
      <c r="D1056" t="s">
        <v>456</v>
      </c>
      <c r="E1056">
        <v>5007153.8099999996</v>
      </c>
    </row>
    <row r="1057" spans="1:5" x14ac:dyDescent="0.25">
      <c r="A1057" t="s">
        <v>63</v>
      </c>
      <c r="B1057" s="190">
        <v>43610</v>
      </c>
      <c r="C1057">
        <v>49</v>
      </c>
      <c r="D1057" t="s">
        <v>457</v>
      </c>
      <c r="E1057">
        <v>241834.5</v>
      </c>
    </row>
    <row r="1058" spans="1:5" x14ac:dyDescent="0.25">
      <c r="A1058" t="s">
        <v>63</v>
      </c>
      <c r="B1058" s="190">
        <v>43610</v>
      </c>
      <c r="C1058">
        <v>49</v>
      </c>
      <c r="D1058" t="s">
        <v>458</v>
      </c>
      <c r="E1058">
        <v>543665.01</v>
      </c>
    </row>
    <row r="1059" spans="1:5" x14ac:dyDescent="0.25">
      <c r="A1059" t="s">
        <v>63</v>
      </c>
      <c r="B1059" s="190">
        <v>43610</v>
      </c>
      <c r="C1059">
        <v>49</v>
      </c>
      <c r="D1059" t="s">
        <v>459</v>
      </c>
      <c r="E1059">
        <v>118175.44</v>
      </c>
    </row>
    <row r="1060" spans="1:5" x14ac:dyDescent="0.25">
      <c r="A1060" t="s">
        <v>63</v>
      </c>
      <c r="B1060" s="190">
        <v>43610</v>
      </c>
      <c r="C1060">
        <v>49</v>
      </c>
      <c r="D1060" t="s">
        <v>460</v>
      </c>
      <c r="E1060">
        <v>0</v>
      </c>
    </row>
    <row r="1061" spans="1:5" x14ac:dyDescent="0.25">
      <c r="A1061" t="s">
        <v>63</v>
      </c>
      <c r="B1061" s="190">
        <v>43645</v>
      </c>
      <c r="C1061">
        <v>49</v>
      </c>
      <c r="D1061" t="s">
        <v>449</v>
      </c>
      <c r="E1061">
        <v>12527165.18</v>
      </c>
    </row>
    <row r="1062" spans="1:5" x14ac:dyDescent="0.25">
      <c r="A1062" t="s">
        <v>63</v>
      </c>
      <c r="B1062" s="190">
        <v>43645</v>
      </c>
      <c r="C1062">
        <v>49</v>
      </c>
      <c r="D1062" t="s">
        <v>450</v>
      </c>
      <c r="E1062">
        <v>7896957.4699999997</v>
      </c>
    </row>
    <row r="1063" spans="1:5" x14ac:dyDescent="0.25">
      <c r="A1063" t="s">
        <v>63</v>
      </c>
      <c r="B1063" s="190">
        <v>43645</v>
      </c>
      <c r="C1063">
        <v>49</v>
      </c>
      <c r="D1063" t="s">
        <v>451</v>
      </c>
      <c r="E1063">
        <v>1024510.09</v>
      </c>
    </row>
    <row r="1064" spans="1:5" x14ac:dyDescent="0.25">
      <c r="A1064" t="s">
        <v>63</v>
      </c>
      <c r="B1064" s="190">
        <v>43645</v>
      </c>
      <c r="C1064">
        <v>49</v>
      </c>
      <c r="D1064" t="s">
        <v>452</v>
      </c>
      <c r="E1064">
        <v>306968.82</v>
      </c>
    </row>
    <row r="1065" spans="1:5" x14ac:dyDescent="0.25">
      <c r="A1065" t="s">
        <v>63</v>
      </c>
      <c r="B1065" s="190">
        <v>43645</v>
      </c>
      <c r="C1065">
        <v>49</v>
      </c>
      <c r="D1065" t="s">
        <v>453</v>
      </c>
      <c r="E1065">
        <v>187878.88</v>
      </c>
    </row>
    <row r="1066" spans="1:5" x14ac:dyDescent="0.25">
      <c r="A1066" t="s">
        <v>63</v>
      </c>
      <c r="B1066" s="190">
        <v>43645</v>
      </c>
      <c r="C1066">
        <v>49</v>
      </c>
      <c r="D1066" t="s">
        <v>454</v>
      </c>
      <c r="E1066">
        <v>0</v>
      </c>
    </row>
    <row r="1067" spans="1:5" x14ac:dyDescent="0.25">
      <c r="A1067" t="s">
        <v>63</v>
      </c>
      <c r="B1067" s="190">
        <v>43645</v>
      </c>
      <c r="C1067">
        <v>49</v>
      </c>
      <c r="D1067" t="s">
        <v>455</v>
      </c>
      <c r="E1067">
        <v>10699688.960000001</v>
      </c>
    </row>
    <row r="1068" spans="1:5" x14ac:dyDescent="0.25">
      <c r="A1068" t="s">
        <v>63</v>
      </c>
      <c r="B1068" s="190">
        <v>43645</v>
      </c>
      <c r="C1068">
        <v>49</v>
      </c>
      <c r="D1068" t="s">
        <v>456</v>
      </c>
      <c r="E1068">
        <v>4651797.1500000004</v>
      </c>
    </row>
    <row r="1069" spans="1:5" x14ac:dyDescent="0.25">
      <c r="A1069" t="s">
        <v>63</v>
      </c>
      <c r="B1069" s="190">
        <v>43645</v>
      </c>
      <c r="C1069">
        <v>49</v>
      </c>
      <c r="D1069" t="s">
        <v>457</v>
      </c>
      <c r="E1069">
        <v>293427.65000000002</v>
      </c>
    </row>
    <row r="1070" spans="1:5" x14ac:dyDescent="0.25">
      <c r="A1070" t="s">
        <v>63</v>
      </c>
      <c r="B1070" s="190">
        <v>43645</v>
      </c>
      <c r="C1070">
        <v>49</v>
      </c>
      <c r="D1070" t="s">
        <v>458</v>
      </c>
      <c r="E1070">
        <v>572923.62</v>
      </c>
    </row>
    <row r="1071" spans="1:5" x14ac:dyDescent="0.25">
      <c r="A1071" t="s">
        <v>63</v>
      </c>
      <c r="B1071" s="190">
        <v>43645</v>
      </c>
      <c r="C1071">
        <v>49</v>
      </c>
      <c r="D1071" t="s">
        <v>459</v>
      </c>
      <c r="E1071">
        <v>113043.94</v>
      </c>
    </row>
    <row r="1072" spans="1:5" x14ac:dyDescent="0.25">
      <c r="A1072" t="s">
        <v>63</v>
      </c>
      <c r="B1072" s="190">
        <v>43645</v>
      </c>
      <c r="C1072">
        <v>49</v>
      </c>
      <c r="D1072" t="s">
        <v>460</v>
      </c>
      <c r="E1072">
        <v>0</v>
      </c>
    </row>
    <row r="1073" spans="1:5" x14ac:dyDescent="0.25">
      <c r="A1073" t="s">
        <v>63</v>
      </c>
      <c r="B1073" s="190">
        <v>43673</v>
      </c>
      <c r="C1073">
        <v>49</v>
      </c>
      <c r="D1073" t="s">
        <v>449</v>
      </c>
      <c r="E1073">
        <v>12503280.890000001</v>
      </c>
    </row>
    <row r="1074" spans="1:5" x14ac:dyDescent="0.25">
      <c r="A1074" t="s">
        <v>63</v>
      </c>
      <c r="B1074" s="190">
        <v>43673</v>
      </c>
      <c r="C1074">
        <v>49</v>
      </c>
      <c r="D1074" t="s">
        <v>450</v>
      </c>
      <c r="E1074">
        <v>7875151.3600000003</v>
      </c>
    </row>
    <row r="1075" spans="1:5" x14ac:dyDescent="0.25">
      <c r="A1075" t="s">
        <v>63</v>
      </c>
      <c r="B1075" s="190">
        <v>43673</v>
      </c>
      <c r="C1075">
        <v>49</v>
      </c>
      <c r="D1075" t="s">
        <v>451</v>
      </c>
      <c r="E1075">
        <v>1024621.94</v>
      </c>
    </row>
    <row r="1076" spans="1:5" x14ac:dyDescent="0.25">
      <c r="A1076" t="s">
        <v>63</v>
      </c>
      <c r="B1076" s="190">
        <v>43673</v>
      </c>
      <c r="C1076">
        <v>49</v>
      </c>
      <c r="D1076" t="s">
        <v>452</v>
      </c>
      <c r="E1076">
        <v>336055.12</v>
      </c>
    </row>
    <row r="1077" spans="1:5" x14ac:dyDescent="0.25">
      <c r="A1077" t="s">
        <v>63</v>
      </c>
      <c r="B1077" s="190">
        <v>43673</v>
      </c>
      <c r="C1077">
        <v>49</v>
      </c>
      <c r="D1077" t="s">
        <v>453</v>
      </c>
      <c r="E1077">
        <v>237618.79</v>
      </c>
    </row>
    <row r="1078" spans="1:5" x14ac:dyDescent="0.25">
      <c r="A1078" t="s">
        <v>63</v>
      </c>
      <c r="B1078" s="190">
        <v>43673</v>
      </c>
      <c r="C1078">
        <v>49</v>
      </c>
      <c r="D1078" t="s">
        <v>454</v>
      </c>
      <c r="E1078">
        <v>191.68</v>
      </c>
    </row>
    <row r="1079" spans="1:5" x14ac:dyDescent="0.25">
      <c r="A1079" t="s">
        <v>63</v>
      </c>
      <c r="B1079" s="190">
        <v>43673</v>
      </c>
      <c r="C1079">
        <v>49</v>
      </c>
      <c r="D1079" t="s">
        <v>455</v>
      </c>
      <c r="E1079">
        <v>11504374.74</v>
      </c>
    </row>
    <row r="1080" spans="1:5" x14ac:dyDescent="0.25">
      <c r="A1080" t="s">
        <v>63</v>
      </c>
      <c r="B1080" s="190">
        <v>43673</v>
      </c>
      <c r="C1080">
        <v>49</v>
      </c>
      <c r="D1080" t="s">
        <v>456</v>
      </c>
      <c r="E1080">
        <v>4600913.29</v>
      </c>
    </row>
    <row r="1081" spans="1:5" x14ac:dyDescent="0.25">
      <c r="A1081" t="s">
        <v>63</v>
      </c>
      <c r="B1081" s="190">
        <v>43673</v>
      </c>
      <c r="C1081">
        <v>49</v>
      </c>
      <c r="D1081" t="s">
        <v>457</v>
      </c>
      <c r="E1081">
        <v>306768.19</v>
      </c>
    </row>
    <row r="1082" spans="1:5" x14ac:dyDescent="0.25">
      <c r="A1082" t="s">
        <v>63</v>
      </c>
      <c r="B1082" s="190">
        <v>43673</v>
      </c>
      <c r="C1082">
        <v>49</v>
      </c>
      <c r="D1082" t="s">
        <v>458</v>
      </c>
      <c r="E1082">
        <v>598724.30000000005</v>
      </c>
    </row>
    <row r="1083" spans="1:5" x14ac:dyDescent="0.25">
      <c r="A1083" t="s">
        <v>63</v>
      </c>
      <c r="B1083" s="190">
        <v>43673</v>
      </c>
      <c r="C1083">
        <v>49</v>
      </c>
      <c r="D1083" t="s">
        <v>459</v>
      </c>
      <c r="E1083">
        <v>128489.07</v>
      </c>
    </row>
    <row r="1084" spans="1:5" x14ac:dyDescent="0.25">
      <c r="A1084" t="s">
        <v>63</v>
      </c>
      <c r="B1084" s="190">
        <v>43673</v>
      </c>
      <c r="C1084">
        <v>49</v>
      </c>
      <c r="D1084" t="s">
        <v>460</v>
      </c>
      <c r="E1084">
        <v>0</v>
      </c>
    </row>
    <row r="1085" spans="1:5" x14ac:dyDescent="0.25">
      <c r="A1085" t="s">
        <v>63</v>
      </c>
      <c r="B1085" s="190">
        <v>43708</v>
      </c>
      <c r="C1085">
        <v>49</v>
      </c>
      <c r="D1085" t="s">
        <v>449</v>
      </c>
      <c r="E1085">
        <v>12290720.380000001</v>
      </c>
    </row>
    <row r="1086" spans="1:5" x14ac:dyDescent="0.25">
      <c r="A1086" t="s">
        <v>63</v>
      </c>
      <c r="B1086" s="190">
        <v>43708</v>
      </c>
      <c r="C1086">
        <v>49</v>
      </c>
      <c r="D1086" t="s">
        <v>450</v>
      </c>
      <c r="E1086">
        <v>7819371.7800000003</v>
      </c>
    </row>
    <row r="1087" spans="1:5" x14ac:dyDescent="0.25">
      <c r="A1087" t="s">
        <v>63</v>
      </c>
      <c r="B1087" s="190">
        <v>43708</v>
      </c>
      <c r="C1087">
        <v>49</v>
      </c>
      <c r="D1087" t="s">
        <v>451</v>
      </c>
      <c r="E1087">
        <v>998124.56</v>
      </c>
    </row>
    <row r="1088" spans="1:5" x14ac:dyDescent="0.25">
      <c r="A1088" t="s">
        <v>63</v>
      </c>
      <c r="B1088" s="190">
        <v>43708</v>
      </c>
      <c r="C1088">
        <v>49</v>
      </c>
      <c r="D1088" t="s">
        <v>452</v>
      </c>
      <c r="E1088">
        <v>328353.55</v>
      </c>
    </row>
    <row r="1089" spans="1:5" x14ac:dyDescent="0.25">
      <c r="A1089" t="s">
        <v>63</v>
      </c>
      <c r="B1089" s="190">
        <v>43708</v>
      </c>
      <c r="C1089">
        <v>49</v>
      </c>
      <c r="D1089" t="s">
        <v>453</v>
      </c>
      <c r="E1089">
        <v>315485.67</v>
      </c>
    </row>
    <row r="1090" spans="1:5" x14ac:dyDescent="0.25">
      <c r="A1090" t="s">
        <v>63</v>
      </c>
      <c r="B1090" s="190">
        <v>43708</v>
      </c>
      <c r="C1090">
        <v>49</v>
      </c>
      <c r="D1090" t="s">
        <v>454</v>
      </c>
      <c r="E1090">
        <v>207.93</v>
      </c>
    </row>
    <row r="1091" spans="1:5" x14ac:dyDescent="0.25">
      <c r="A1091" t="s">
        <v>63</v>
      </c>
      <c r="B1091" s="190">
        <v>43708</v>
      </c>
      <c r="C1091">
        <v>49</v>
      </c>
      <c r="D1091" t="s">
        <v>455</v>
      </c>
      <c r="E1091">
        <v>11636276.32</v>
      </c>
    </row>
    <row r="1092" spans="1:5" x14ac:dyDescent="0.25">
      <c r="A1092" t="s">
        <v>63</v>
      </c>
      <c r="B1092" s="190">
        <v>43708</v>
      </c>
      <c r="C1092">
        <v>49</v>
      </c>
      <c r="D1092" t="s">
        <v>456</v>
      </c>
      <c r="E1092">
        <v>4795950.1399999997</v>
      </c>
    </row>
    <row r="1093" spans="1:5" x14ac:dyDescent="0.25">
      <c r="A1093" t="s">
        <v>63</v>
      </c>
      <c r="B1093" s="190">
        <v>43708</v>
      </c>
      <c r="C1093">
        <v>49</v>
      </c>
      <c r="D1093" t="s">
        <v>457</v>
      </c>
      <c r="E1093">
        <v>279812.42</v>
      </c>
    </row>
    <row r="1094" spans="1:5" x14ac:dyDescent="0.25">
      <c r="A1094" t="s">
        <v>63</v>
      </c>
      <c r="B1094" s="190">
        <v>43708</v>
      </c>
      <c r="C1094">
        <v>49</v>
      </c>
      <c r="D1094" t="s">
        <v>458</v>
      </c>
      <c r="E1094">
        <v>587846.12</v>
      </c>
    </row>
    <row r="1095" spans="1:5" x14ac:dyDescent="0.25">
      <c r="A1095" t="s">
        <v>63</v>
      </c>
      <c r="B1095" s="190">
        <v>43708</v>
      </c>
      <c r="C1095">
        <v>49</v>
      </c>
      <c r="D1095" t="s">
        <v>459</v>
      </c>
      <c r="E1095">
        <v>159650.32</v>
      </c>
    </row>
    <row r="1096" spans="1:5" x14ac:dyDescent="0.25">
      <c r="A1096" t="s">
        <v>63</v>
      </c>
      <c r="B1096" s="190">
        <v>43708</v>
      </c>
      <c r="C1096">
        <v>49</v>
      </c>
      <c r="D1096" t="s">
        <v>460</v>
      </c>
      <c r="E1096">
        <v>15995.64</v>
      </c>
    </row>
    <row r="1097" spans="1:5" x14ac:dyDescent="0.25">
      <c r="A1097" t="s">
        <v>63</v>
      </c>
      <c r="B1097" s="190">
        <v>43736</v>
      </c>
      <c r="C1097">
        <v>49</v>
      </c>
      <c r="D1097" t="s">
        <v>449</v>
      </c>
      <c r="E1097">
        <v>12356057.08</v>
      </c>
    </row>
    <row r="1098" spans="1:5" x14ac:dyDescent="0.25">
      <c r="A1098" t="s">
        <v>63</v>
      </c>
      <c r="B1098" s="190">
        <v>43736</v>
      </c>
      <c r="C1098">
        <v>49</v>
      </c>
      <c r="D1098" t="s">
        <v>450</v>
      </c>
      <c r="E1098">
        <v>7875741.0199999996</v>
      </c>
    </row>
    <row r="1099" spans="1:5" x14ac:dyDescent="0.25">
      <c r="A1099" t="s">
        <v>63</v>
      </c>
      <c r="B1099" s="190">
        <v>43736</v>
      </c>
      <c r="C1099">
        <v>49</v>
      </c>
      <c r="D1099" t="s">
        <v>451</v>
      </c>
      <c r="E1099">
        <v>988999.81</v>
      </c>
    </row>
    <row r="1100" spans="1:5" x14ac:dyDescent="0.25">
      <c r="A1100" t="s">
        <v>63</v>
      </c>
      <c r="B1100" s="190">
        <v>43736</v>
      </c>
      <c r="C1100">
        <v>49</v>
      </c>
      <c r="D1100" t="s">
        <v>452</v>
      </c>
      <c r="E1100">
        <v>392469.93</v>
      </c>
    </row>
    <row r="1101" spans="1:5" x14ac:dyDescent="0.25">
      <c r="A1101" t="s">
        <v>63</v>
      </c>
      <c r="B1101" s="190">
        <v>43736</v>
      </c>
      <c r="C1101">
        <v>49</v>
      </c>
      <c r="D1101" t="s">
        <v>453</v>
      </c>
      <c r="E1101">
        <v>270756.78000000003</v>
      </c>
    </row>
    <row r="1102" spans="1:5" x14ac:dyDescent="0.25">
      <c r="A1102" t="s">
        <v>63</v>
      </c>
      <c r="B1102" s="190">
        <v>43736</v>
      </c>
      <c r="C1102">
        <v>49</v>
      </c>
      <c r="D1102" t="s">
        <v>454</v>
      </c>
      <c r="E1102">
        <v>224.38</v>
      </c>
    </row>
    <row r="1103" spans="1:5" x14ac:dyDescent="0.25">
      <c r="A1103" t="s">
        <v>63</v>
      </c>
      <c r="B1103" s="190">
        <v>43736</v>
      </c>
      <c r="C1103">
        <v>49</v>
      </c>
      <c r="D1103" t="s">
        <v>455</v>
      </c>
      <c r="E1103">
        <v>11446613.119999999</v>
      </c>
    </row>
    <row r="1104" spans="1:5" x14ac:dyDescent="0.25">
      <c r="A1104" t="s">
        <v>63</v>
      </c>
      <c r="B1104" s="190">
        <v>43736</v>
      </c>
      <c r="C1104">
        <v>49</v>
      </c>
      <c r="D1104" t="s">
        <v>456</v>
      </c>
      <c r="E1104">
        <v>4850686.8899999997</v>
      </c>
    </row>
    <row r="1105" spans="1:5" x14ac:dyDescent="0.25">
      <c r="A1105" t="s">
        <v>63</v>
      </c>
      <c r="B1105" s="190">
        <v>43736</v>
      </c>
      <c r="C1105">
        <v>49</v>
      </c>
      <c r="D1105" t="s">
        <v>457</v>
      </c>
      <c r="E1105">
        <v>276551.32</v>
      </c>
    </row>
    <row r="1106" spans="1:5" x14ac:dyDescent="0.25">
      <c r="A1106" t="s">
        <v>63</v>
      </c>
      <c r="B1106" s="190">
        <v>43736</v>
      </c>
      <c r="C1106">
        <v>49</v>
      </c>
      <c r="D1106" t="s">
        <v>458</v>
      </c>
      <c r="E1106">
        <v>610653.38</v>
      </c>
    </row>
    <row r="1107" spans="1:5" x14ac:dyDescent="0.25">
      <c r="A1107" t="s">
        <v>63</v>
      </c>
      <c r="B1107" s="190">
        <v>43736</v>
      </c>
      <c r="C1107">
        <v>49</v>
      </c>
      <c r="D1107" t="s">
        <v>459</v>
      </c>
      <c r="E1107">
        <v>169949.28</v>
      </c>
    </row>
    <row r="1108" spans="1:5" x14ac:dyDescent="0.25">
      <c r="A1108" t="s">
        <v>63</v>
      </c>
      <c r="B1108" s="190">
        <v>43736</v>
      </c>
      <c r="C1108">
        <v>49</v>
      </c>
      <c r="D1108" t="s">
        <v>460</v>
      </c>
      <c r="E1108">
        <v>0</v>
      </c>
    </row>
    <row r="1109" spans="1:5" x14ac:dyDescent="0.25">
      <c r="A1109" t="s">
        <v>63</v>
      </c>
      <c r="B1109" s="190">
        <v>43764</v>
      </c>
      <c r="C1109">
        <v>49</v>
      </c>
      <c r="D1109" t="s">
        <v>449</v>
      </c>
      <c r="E1109">
        <v>12847938.279999999</v>
      </c>
    </row>
    <row r="1110" spans="1:5" x14ac:dyDescent="0.25">
      <c r="A1110" t="s">
        <v>63</v>
      </c>
      <c r="B1110" s="190">
        <v>43764</v>
      </c>
      <c r="C1110">
        <v>49</v>
      </c>
      <c r="D1110" t="s">
        <v>450</v>
      </c>
      <c r="E1110">
        <v>8048383.6500000004</v>
      </c>
    </row>
    <row r="1111" spans="1:5" x14ac:dyDescent="0.25">
      <c r="A1111" t="s">
        <v>63</v>
      </c>
      <c r="B1111" s="190">
        <v>43764</v>
      </c>
      <c r="C1111">
        <v>49</v>
      </c>
      <c r="D1111" t="s">
        <v>451</v>
      </c>
      <c r="E1111">
        <v>1047932.26</v>
      </c>
    </row>
    <row r="1112" spans="1:5" x14ac:dyDescent="0.25">
      <c r="A1112" t="s">
        <v>63</v>
      </c>
      <c r="B1112" s="190">
        <v>43764</v>
      </c>
      <c r="C1112">
        <v>49</v>
      </c>
      <c r="D1112" t="s">
        <v>452</v>
      </c>
      <c r="E1112">
        <v>363727.77</v>
      </c>
    </row>
    <row r="1113" spans="1:5" x14ac:dyDescent="0.25">
      <c r="A1113" t="s">
        <v>63</v>
      </c>
      <c r="B1113" s="190">
        <v>43764</v>
      </c>
      <c r="C1113">
        <v>49</v>
      </c>
      <c r="D1113" t="s">
        <v>453</v>
      </c>
      <c r="E1113">
        <v>274484.59000000003</v>
      </c>
    </row>
    <row r="1114" spans="1:5" x14ac:dyDescent="0.25">
      <c r="A1114" t="s">
        <v>63</v>
      </c>
      <c r="B1114" s="190">
        <v>43764</v>
      </c>
      <c r="C1114">
        <v>49</v>
      </c>
      <c r="D1114" t="s">
        <v>454</v>
      </c>
      <c r="E1114">
        <v>241.03</v>
      </c>
    </row>
    <row r="1115" spans="1:5" x14ac:dyDescent="0.25">
      <c r="A1115" t="s">
        <v>63</v>
      </c>
      <c r="B1115" s="190">
        <v>43764</v>
      </c>
      <c r="C1115">
        <v>49</v>
      </c>
      <c r="D1115" t="s">
        <v>455</v>
      </c>
      <c r="E1115">
        <v>11010706.800000001</v>
      </c>
    </row>
    <row r="1116" spans="1:5" x14ac:dyDescent="0.25">
      <c r="A1116" t="s">
        <v>63</v>
      </c>
      <c r="B1116" s="190">
        <v>43764</v>
      </c>
      <c r="C1116">
        <v>49</v>
      </c>
      <c r="D1116" t="s">
        <v>456</v>
      </c>
      <c r="E1116">
        <v>4840766.6900000004</v>
      </c>
    </row>
    <row r="1117" spans="1:5" x14ac:dyDescent="0.25">
      <c r="A1117" t="s">
        <v>63</v>
      </c>
      <c r="B1117" s="190">
        <v>43764</v>
      </c>
      <c r="C1117">
        <v>49</v>
      </c>
      <c r="D1117" t="s">
        <v>457</v>
      </c>
      <c r="E1117">
        <v>267417.21000000002</v>
      </c>
    </row>
    <row r="1118" spans="1:5" x14ac:dyDescent="0.25">
      <c r="A1118" t="s">
        <v>63</v>
      </c>
      <c r="B1118" s="190">
        <v>43764</v>
      </c>
      <c r="C1118">
        <v>49</v>
      </c>
      <c r="D1118" t="s">
        <v>458</v>
      </c>
      <c r="E1118">
        <v>616734.35</v>
      </c>
    </row>
    <row r="1119" spans="1:5" x14ac:dyDescent="0.25">
      <c r="A1119" t="s">
        <v>63</v>
      </c>
      <c r="B1119" s="190">
        <v>43764</v>
      </c>
      <c r="C1119">
        <v>49</v>
      </c>
      <c r="D1119" t="s">
        <v>459</v>
      </c>
      <c r="E1119">
        <v>199763.88</v>
      </c>
    </row>
    <row r="1120" spans="1:5" x14ac:dyDescent="0.25">
      <c r="A1120" t="s">
        <v>63</v>
      </c>
      <c r="B1120" s="190">
        <v>43764</v>
      </c>
      <c r="C1120">
        <v>49</v>
      </c>
      <c r="D1120" t="s">
        <v>460</v>
      </c>
      <c r="E1120">
        <v>0</v>
      </c>
    </row>
    <row r="1121" spans="1:5" x14ac:dyDescent="0.25">
      <c r="A1121" t="s">
        <v>63</v>
      </c>
      <c r="B1121" s="190">
        <v>43799</v>
      </c>
      <c r="C1121">
        <v>49</v>
      </c>
      <c r="D1121" t="s">
        <v>449</v>
      </c>
      <c r="E1121">
        <v>15321242.18</v>
      </c>
    </row>
    <row r="1122" spans="1:5" x14ac:dyDescent="0.25">
      <c r="A1122" t="s">
        <v>63</v>
      </c>
      <c r="B1122" s="190">
        <v>43799</v>
      </c>
      <c r="C1122">
        <v>49</v>
      </c>
      <c r="D1122" t="s">
        <v>450</v>
      </c>
      <c r="E1122">
        <v>8829440.6999999993</v>
      </c>
    </row>
    <row r="1123" spans="1:5" x14ac:dyDescent="0.25">
      <c r="A1123" t="s">
        <v>63</v>
      </c>
      <c r="B1123" s="190">
        <v>43799</v>
      </c>
      <c r="C1123">
        <v>49</v>
      </c>
      <c r="D1123" t="s">
        <v>451</v>
      </c>
      <c r="E1123">
        <v>1153643.31</v>
      </c>
    </row>
    <row r="1124" spans="1:5" x14ac:dyDescent="0.25">
      <c r="A1124" t="s">
        <v>63</v>
      </c>
      <c r="B1124" s="190">
        <v>43799</v>
      </c>
      <c r="C1124">
        <v>49</v>
      </c>
      <c r="D1124" t="s">
        <v>452</v>
      </c>
      <c r="E1124">
        <v>431710.73</v>
      </c>
    </row>
    <row r="1125" spans="1:5" x14ac:dyDescent="0.25">
      <c r="A1125" t="s">
        <v>63</v>
      </c>
      <c r="B1125" s="190">
        <v>43799</v>
      </c>
      <c r="C1125">
        <v>49</v>
      </c>
      <c r="D1125" t="s">
        <v>453</v>
      </c>
      <c r="E1125">
        <v>216615.31</v>
      </c>
    </row>
    <row r="1126" spans="1:5" x14ac:dyDescent="0.25">
      <c r="A1126" t="s">
        <v>63</v>
      </c>
      <c r="B1126" s="190">
        <v>43799</v>
      </c>
      <c r="C1126">
        <v>49</v>
      </c>
      <c r="D1126" t="s">
        <v>454</v>
      </c>
      <c r="E1126">
        <v>257.88</v>
      </c>
    </row>
    <row r="1127" spans="1:5" x14ac:dyDescent="0.25">
      <c r="A1127" t="s">
        <v>63</v>
      </c>
      <c r="B1127" s="190">
        <v>43799</v>
      </c>
      <c r="C1127">
        <v>49</v>
      </c>
      <c r="D1127" t="s">
        <v>455</v>
      </c>
      <c r="E1127">
        <v>10909682.4</v>
      </c>
    </row>
    <row r="1128" spans="1:5" x14ac:dyDescent="0.25">
      <c r="A1128" t="s">
        <v>63</v>
      </c>
      <c r="B1128" s="190">
        <v>43799</v>
      </c>
      <c r="C1128">
        <v>49</v>
      </c>
      <c r="D1128" t="s">
        <v>456</v>
      </c>
      <c r="E1128">
        <v>4909807.4400000004</v>
      </c>
    </row>
    <row r="1129" spans="1:5" x14ac:dyDescent="0.25">
      <c r="A1129" t="s">
        <v>63</v>
      </c>
      <c r="B1129" s="190">
        <v>43799</v>
      </c>
      <c r="C1129">
        <v>49</v>
      </c>
      <c r="D1129" t="s">
        <v>457</v>
      </c>
      <c r="E1129">
        <v>283727.24</v>
      </c>
    </row>
    <row r="1130" spans="1:5" x14ac:dyDescent="0.25">
      <c r="A1130" t="s">
        <v>63</v>
      </c>
      <c r="B1130" s="190">
        <v>43799</v>
      </c>
      <c r="C1130">
        <v>49</v>
      </c>
      <c r="D1130" t="s">
        <v>458</v>
      </c>
      <c r="E1130">
        <v>618104.4</v>
      </c>
    </row>
    <row r="1131" spans="1:5" x14ac:dyDescent="0.25">
      <c r="A1131" t="s">
        <v>63</v>
      </c>
      <c r="B1131" s="190">
        <v>43799</v>
      </c>
      <c r="C1131">
        <v>49</v>
      </c>
      <c r="D1131" t="s">
        <v>459</v>
      </c>
      <c r="E1131">
        <v>236552.46</v>
      </c>
    </row>
    <row r="1132" spans="1:5" x14ac:dyDescent="0.25">
      <c r="A1132" t="s">
        <v>63</v>
      </c>
      <c r="B1132" s="190">
        <v>43799</v>
      </c>
      <c r="C1132">
        <v>49</v>
      </c>
      <c r="D1132" t="s">
        <v>460</v>
      </c>
      <c r="E1132">
        <v>0</v>
      </c>
    </row>
    <row r="1133" spans="1:5" x14ac:dyDescent="0.25">
      <c r="A1133" t="s">
        <v>63</v>
      </c>
      <c r="B1133" s="190">
        <v>43820</v>
      </c>
      <c r="C1133">
        <v>49</v>
      </c>
      <c r="D1133" t="s">
        <v>449</v>
      </c>
      <c r="E1133">
        <v>16611302.029999999</v>
      </c>
    </row>
    <row r="1134" spans="1:5" x14ac:dyDescent="0.25">
      <c r="A1134" t="s">
        <v>63</v>
      </c>
      <c r="B1134" s="190">
        <v>43820</v>
      </c>
      <c r="C1134">
        <v>49</v>
      </c>
      <c r="D1134" t="s">
        <v>450</v>
      </c>
      <c r="E1134">
        <v>9191521.9100000001</v>
      </c>
    </row>
    <row r="1135" spans="1:5" x14ac:dyDescent="0.25">
      <c r="A1135" t="s">
        <v>63</v>
      </c>
      <c r="B1135" s="190">
        <v>43820</v>
      </c>
      <c r="C1135">
        <v>49</v>
      </c>
      <c r="D1135" t="s">
        <v>451</v>
      </c>
      <c r="E1135">
        <v>1246423.05</v>
      </c>
    </row>
    <row r="1136" spans="1:5" x14ac:dyDescent="0.25">
      <c r="A1136" t="s">
        <v>63</v>
      </c>
      <c r="B1136" s="190">
        <v>43820</v>
      </c>
      <c r="C1136">
        <v>49</v>
      </c>
      <c r="D1136" t="s">
        <v>452</v>
      </c>
      <c r="E1136">
        <v>434888.65</v>
      </c>
    </row>
    <row r="1137" spans="1:5" x14ac:dyDescent="0.25">
      <c r="A1137" t="s">
        <v>63</v>
      </c>
      <c r="B1137" s="190">
        <v>43820</v>
      </c>
      <c r="C1137">
        <v>49</v>
      </c>
      <c r="D1137" t="s">
        <v>453</v>
      </c>
      <c r="E1137">
        <v>249688.89</v>
      </c>
    </row>
    <row r="1138" spans="1:5" x14ac:dyDescent="0.25">
      <c r="A1138" t="s">
        <v>63</v>
      </c>
      <c r="B1138" s="190">
        <v>43820</v>
      </c>
      <c r="C1138">
        <v>49</v>
      </c>
      <c r="D1138" t="s">
        <v>454</v>
      </c>
      <c r="E1138">
        <v>274.89999999999998</v>
      </c>
    </row>
    <row r="1139" spans="1:5" x14ac:dyDescent="0.25">
      <c r="A1139" t="s">
        <v>63</v>
      </c>
      <c r="B1139" s="190">
        <v>43820</v>
      </c>
      <c r="C1139">
        <v>49</v>
      </c>
      <c r="D1139" t="s">
        <v>455</v>
      </c>
      <c r="E1139">
        <v>10846954.460000001</v>
      </c>
    </row>
    <row r="1140" spans="1:5" x14ac:dyDescent="0.25">
      <c r="A1140" t="s">
        <v>63</v>
      </c>
      <c r="B1140" s="190">
        <v>43820</v>
      </c>
      <c r="C1140">
        <v>49</v>
      </c>
      <c r="D1140" t="s">
        <v>456</v>
      </c>
      <c r="E1140">
        <v>4882739.7</v>
      </c>
    </row>
    <row r="1141" spans="1:5" x14ac:dyDescent="0.25">
      <c r="A1141" t="s">
        <v>63</v>
      </c>
      <c r="B1141" s="190">
        <v>43820</v>
      </c>
      <c r="C1141">
        <v>49</v>
      </c>
      <c r="D1141" t="s">
        <v>457</v>
      </c>
      <c r="E1141">
        <v>263415.46999999997</v>
      </c>
    </row>
    <row r="1142" spans="1:5" x14ac:dyDescent="0.25">
      <c r="A1142" t="s">
        <v>63</v>
      </c>
      <c r="B1142" s="190">
        <v>43820</v>
      </c>
      <c r="C1142">
        <v>49</v>
      </c>
      <c r="D1142" t="s">
        <v>458</v>
      </c>
      <c r="E1142">
        <v>665595.44999999995</v>
      </c>
    </row>
    <row r="1143" spans="1:5" x14ac:dyDescent="0.25">
      <c r="A1143" t="s">
        <v>63</v>
      </c>
      <c r="B1143" s="190">
        <v>43820</v>
      </c>
      <c r="C1143">
        <v>49</v>
      </c>
      <c r="D1143" t="s">
        <v>459</v>
      </c>
      <c r="E1143">
        <v>248840.07</v>
      </c>
    </row>
    <row r="1144" spans="1:5" x14ac:dyDescent="0.25">
      <c r="A1144" t="s">
        <v>63</v>
      </c>
      <c r="B1144" s="190">
        <v>43820</v>
      </c>
      <c r="C1144">
        <v>49</v>
      </c>
      <c r="D1144" t="s">
        <v>460</v>
      </c>
      <c r="E1144">
        <v>0</v>
      </c>
    </row>
    <row r="1145" spans="1:5" x14ac:dyDescent="0.25">
      <c r="A1145" t="s">
        <v>63</v>
      </c>
      <c r="B1145" s="190">
        <v>43855</v>
      </c>
      <c r="C1145">
        <v>49</v>
      </c>
      <c r="D1145" t="s">
        <v>449</v>
      </c>
      <c r="E1145">
        <v>18122114.760000002</v>
      </c>
    </row>
    <row r="1146" spans="1:5" x14ac:dyDescent="0.25">
      <c r="A1146" t="s">
        <v>63</v>
      </c>
      <c r="B1146" s="190">
        <v>43855</v>
      </c>
      <c r="C1146">
        <v>49</v>
      </c>
      <c r="D1146" t="s">
        <v>450</v>
      </c>
      <c r="E1146">
        <v>9683333.1300000008</v>
      </c>
    </row>
    <row r="1147" spans="1:5" x14ac:dyDescent="0.25">
      <c r="A1147" t="s">
        <v>63</v>
      </c>
      <c r="B1147" s="190">
        <v>43855</v>
      </c>
      <c r="C1147">
        <v>49</v>
      </c>
      <c r="D1147" t="s">
        <v>451</v>
      </c>
      <c r="E1147">
        <v>1295387.6399999999</v>
      </c>
    </row>
    <row r="1148" spans="1:5" x14ac:dyDescent="0.25">
      <c r="A1148" t="s">
        <v>63</v>
      </c>
      <c r="B1148" s="190">
        <v>43855</v>
      </c>
      <c r="C1148">
        <v>49</v>
      </c>
      <c r="D1148" t="s">
        <v>452</v>
      </c>
      <c r="E1148">
        <v>444663.91</v>
      </c>
    </row>
    <row r="1149" spans="1:5" x14ac:dyDescent="0.25">
      <c r="A1149" t="s">
        <v>63</v>
      </c>
      <c r="B1149" s="190">
        <v>43855</v>
      </c>
      <c r="C1149">
        <v>49</v>
      </c>
      <c r="D1149" t="s">
        <v>453</v>
      </c>
      <c r="E1149">
        <v>173240.14</v>
      </c>
    </row>
    <row r="1150" spans="1:5" x14ac:dyDescent="0.25">
      <c r="A1150" t="s">
        <v>63</v>
      </c>
      <c r="B1150" s="190">
        <v>43855</v>
      </c>
      <c r="C1150">
        <v>49</v>
      </c>
      <c r="D1150" t="s">
        <v>454</v>
      </c>
      <c r="E1150">
        <v>0</v>
      </c>
    </row>
    <row r="1151" spans="1:5" x14ac:dyDescent="0.25">
      <c r="A1151" t="s">
        <v>63</v>
      </c>
      <c r="B1151" s="190">
        <v>43855</v>
      </c>
      <c r="C1151">
        <v>49</v>
      </c>
      <c r="D1151" t="s">
        <v>455</v>
      </c>
      <c r="E1151">
        <v>10882049.77</v>
      </c>
    </row>
    <row r="1152" spans="1:5" x14ac:dyDescent="0.25">
      <c r="A1152" t="s">
        <v>63</v>
      </c>
      <c r="B1152" s="190">
        <v>43855</v>
      </c>
      <c r="C1152">
        <v>49</v>
      </c>
      <c r="D1152" t="s">
        <v>456</v>
      </c>
      <c r="E1152">
        <v>5037720.88</v>
      </c>
    </row>
    <row r="1153" spans="1:5" x14ac:dyDescent="0.25">
      <c r="A1153" t="s">
        <v>63</v>
      </c>
      <c r="B1153" s="190">
        <v>43855</v>
      </c>
      <c r="C1153">
        <v>49</v>
      </c>
      <c r="D1153" t="s">
        <v>457</v>
      </c>
      <c r="E1153">
        <v>261212.74</v>
      </c>
    </row>
    <row r="1154" spans="1:5" x14ac:dyDescent="0.25">
      <c r="A1154" t="s">
        <v>63</v>
      </c>
      <c r="B1154" s="190">
        <v>43855</v>
      </c>
      <c r="C1154">
        <v>49</v>
      </c>
      <c r="D1154" t="s">
        <v>458</v>
      </c>
      <c r="E1154">
        <v>669442.82999999996</v>
      </c>
    </row>
    <row r="1155" spans="1:5" x14ac:dyDescent="0.25">
      <c r="A1155" t="s">
        <v>63</v>
      </c>
      <c r="B1155" s="190">
        <v>43855</v>
      </c>
      <c r="C1155">
        <v>49</v>
      </c>
      <c r="D1155" t="s">
        <v>459</v>
      </c>
      <c r="E1155">
        <v>246059.75</v>
      </c>
    </row>
    <row r="1156" spans="1:5" x14ac:dyDescent="0.25">
      <c r="A1156" t="s">
        <v>63</v>
      </c>
      <c r="B1156" s="190">
        <v>43855</v>
      </c>
      <c r="C1156">
        <v>49</v>
      </c>
      <c r="D1156" t="s">
        <v>460</v>
      </c>
      <c r="E1156">
        <v>0</v>
      </c>
    </row>
    <row r="1157" spans="1:5" x14ac:dyDescent="0.25">
      <c r="A1157" t="s">
        <v>63</v>
      </c>
      <c r="B1157" s="190">
        <v>43890</v>
      </c>
      <c r="C1157">
        <v>49</v>
      </c>
      <c r="D1157" t="s">
        <v>449</v>
      </c>
      <c r="E1157">
        <v>18638210.699999999</v>
      </c>
    </row>
    <row r="1158" spans="1:5" x14ac:dyDescent="0.25">
      <c r="A1158" t="s">
        <v>63</v>
      </c>
      <c r="B1158" s="190">
        <v>43890</v>
      </c>
      <c r="C1158">
        <v>49</v>
      </c>
      <c r="D1158" t="s">
        <v>450</v>
      </c>
      <c r="E1158">
        <v>9572895.1999999993</v>
      </c>
    </row>
    <row r="1159" spans="1:5" x14ac:dyDescent="0.25">
      <c r="A1159" t="s">
        <v>63</v>
      </c>
      <c r="B1159" s="190">
        <v>43890</v>
      </c>
      <c r="C1159">
        <v>49</v>
      </c>
      <c r="D1159" t="s">
        <v>451</v>
      </c>
      <c r="E1159">
        <v>1306093.93</v>
      </c>
    </row>
    <row r="1160" spans="1:5" x14ac:dyDescent="0.25">
      <c r="A1160" t="s">
        <v>63</v>
      </c>
      <c r="B1160" s="190">
        <v>43890</v>
      </c>
      <c r="C1160">
        <v>49</v>
      </c>
      <c r="D1160" t="s">
        <v>452</v>
      </c>
      <c r="E1160">
        <v>428782.89</v>
      </c>
    </row>
    <row r="1161" spans="1:5" x14ac:dyDescent="0.25">
      <c r="A1161" t="s">
        <v>63</v>
      </c>
      <c r="B1161" s="190">
        <v>43890</v>
      </c>
      <c r="C1161">
        <v>49</v>
      </c>
      <c r="D1161" t="s">
        <v>453</v>
      </c>
      <c r="E1161">
        <v>148714</v>
      </c>
    </row>
    <row r="1162" spans="1:5" x14ac:dyDescent="0.25">
      <c r="A1162" t="s">
        <v>63</v>
      </c>
      <c r="B1162" s="190">
        <v>43890</v>
      </c>
      <c r="C1162">
        <v>49</v>
      </c>
      <c r="D1162" t="s">
        <v>454</v>
      </c>
      <c r="E1162">
        <v>0</v>
      </c>
    </row>
    <row r="1163" spans="1:5" x14ac:dyDescent="0.25">
      <c r="A1163" t="s">
        <v>63</v>
      </c>
      <c r="B1163" s="190">
        <v>43890</v>
      </c>
      <c r="C1163">
        <v>49</v>
      </c>
      <c r="D1163" t="s">
        <v>455</v>
      </c>
      <c r="E1163">
        <v>11236483.630000001</v>
      </c>
    </row>
    <row r="1164" spans="1:5" x14ac:dyDescent="0.25">
      <c r="A1164" t="s">
        <v>63</v>
      </c>
      <c r="B1164" s="190">
        <v>43890</v>
      </c>
      <c r="C1164">
        <v>49</v>
      </c>
      <c r="D1164" t="s">
        <v>456</v>
      </c>
      <c r="E1164">
        <v>4236607.3</v>
      </c>
    </row>
    <row r="1165" spans="1:5" x14ac:dyDescent="0.25">
      <c r="A1165" t="s">
        <v>63</v>
      </c>
      <c r="B1165" s="190">
        <v>43890</v>
      </c>
      <c r="C1165">
        <v>49</v>
      </c>
      <c r="D1165" t="s">
        <v>457</v>
      </c>
      <c r="E1165">
        <v>399245.16</v>
      </c>
    </row>
    <row r="1166" spans="1:5" x14ac:dyDescent="0.25">
      <c r="A1166" t="s">
        <v>63</v>
      </c>
      <c r="B1166" s="190">
        <v>43890</v>
      </c>
      <c r="C1166">
        <v>49</v>
      </c>
      <c r="D1166" t="s">
        <v>458</v>
      </c>
      <c r="E1166">
        <v>630001.41</v>
      </c>
    </row>
    <row r="1167" spans="1:5" x14ac:dyDescent="0.25">
      <c r="A1167" t="s">
        <v>63</v>
      </c>
      <c r="B1167" s="190">
        <v>43890</v>
      </c>
      <c r="C1167">
        <v>49</v>
      </c>
      <c r="D1167" t="s">
        <v>459</v>
      </c>
      <c r="E1167">
        <v>164654.07</v>
      </c>
    </row>
    <row r="1168" spans="1:5" x14ac:dyDescent="0.25">
      <c r="A1168" t="s">
        <v>63</v>
      </c>
      <c r="B1168" s="190">
        <v>43890</v>
      </c>
      <c r="C1168">
        <v>49</v>
      </c>
      <c r="D1168" t="s">
        <v>460</v>
      </c>
      <c r="E1168">
        <v>0</v>
      </c>
    </row>
    <row r="1169" spans="1:5" x14ac:dyDescent="0.25">
      <c r="A1169" t="s">
        <v>63</v>
      </c>
      <c r="B1169" s="190">
        <v>43918</v>
      </c>
      <c r="C1169">
        <v>49</v>
      </c>
      <c r="D1169" t="s">
        <v>449</v>
      </c>
      <c r="E1169">
        <v>20036874.07</v>
      </c>
    </row>
    <row r="1170" spans="1:5" x14ac:dyDescent="0.25">
      <c r="A1170" t="s">
        <v>63</v>
      </c>
      <c r="B1170" s="190">
        <v>43918</v>
      </c>
      <c r="C1170">
        <v>49</v>
      </c>
      <c r="D1170" t="s">
        <v>450</v>
      </c>
      <c r="E1170">
        <v>9974116.6400000006</v>
      </c>
    </row>
    <row r="1171" spans="1:5" x14ac:dyDescent="0.25">
      <c r="A1171" t="s">
        <v>63</v>
      </c>
      <c r="B1171" s="190">
        <v>43918</v>
      </c>
      <c r="C1171">
        <v>49</v>
      </c>
      <c r="D1171" t="s">
        <v>451</v>
      </c>
      <c r="E1171">
        <v>1495271.06</v>
      </c>
    </row>
    <row r="1172" spans="1:5" x14ac:dyDescent="0.25">
      <c r="A1172" t="s">
        <v>63</v>
      </c>
      <c r="B1172" s="190">
        <v>43918</v>
      </c>
      <c r="C1172">
        <v>49</v>
      </c>
      <c r="D1172" t="s">
        <v>452</v>
      </c>
      <c r="E1172">
        <v>485219.09</v>
      </c>
    </row>
    <row r="1173" spans="1:5" x14ac:dyDescent="0.25">
      <c r="A1173" t="s">
        <v>63</v>
      </c>
      <c r="B1173" s="190">
        <v>43918</v>
      </c>
      <c r="C1173">
        <v>49</v>
      </c>
      <c r="D1173" t="s">
        <v>453</v>
      </c>
      <c r="E1173">
        <v>176188.09</v>
      </c>
    </row>
    <row r="1174" spans="1:5" x14ac:dyDescent="0.25">
      <c r="A1174" t="s">
        <v>63</v>
      </c>
      <c r="B1174" s="190">
        <v>43918</v>
      </c>
      <c r="C1174">
        <v>49</v>
      </c>
      <c r="D1174" t="s">
        <v>454</v>
      </c>
      <c r="E1174">
        <v>0</v>
      </c>
    </row>
    <row r="1175" spans="1:5" x14ac:dyDescent="0.25">
      <c r="A1175" t="s">
        <v>63</v>
      </c>
      <c r="B1175" s="190">
        <v>43918</v>
      </c>
      <c r="C1175">
        <v>49</v>
      </c>
      <c r="D1175" t="s">
        <v>455</v>
      </c>
      <c r="E1175">
        <v>12570627.76</v>
      </c>
    </row>
    <row r="1176" spans="1:5" x14ac:dyDescent="0.25">
      <c r="A1176" t="s">
        <v>63</v>
      </c>
      <c r="B1176" s="190">
        <v>43918</v>
      </c>
      <c r="C1176">
        <v>49</v>
      </c>
      <c r="D1176" t="s">
        <v>456</v>
      </c>
      <c r="E1176">
        <v>4472982.7300000004</v>
      </c>
    </row>
    <row r="1177" spans="1:5" x14ac:dyDescent="0.25">
      <c r="A1177" t="s">
        <v>63</v>
      </c>
      <c r="B1177" s="190">
        <v>43918</v>
      </c>
      <c r="C1177">
        <v>49</v>
      </c>
      <c r="D1177" t="s">
        <v>457</v>
      </c>
      <c r="E1177">
        <v>454512.66</v>
      </c>
    </row>
    <row r="1178" spans="1:5" x14ac:dyDescent="0.25">
      <c r="A1178" t="s">
        <v>63</v>
      </c>
      <c r="B1178" s="190">
        <v>43918</v>
      </c>
      <c r="C1178">
        <v>49</v>
      </c>
      <c r="D1178" t="s">
        <v>458</v>
      </c>
      <c r="E1178">
        <v>684268.87</v>
      </c>
    </row>
    <row r="1179" spans="1:5" x14ac:dyDescent="0.25">
      <c r="A1179" t="s">
        <v>63</v>
      </c>
      <c r="B1179" s="190">
        <v>43918</v>
      </c>
      <c r="C1179">
        <v>49</v>
      </c>
      <c r="D1179" t="s">
        <v>459</v>
      </c>
      <c r="E1179">
        <v>149339.57</v>
      </c>
    </row>
    <row r="1180" spans="1:5" x14ac:dyDescent="0.25">
      <c r="A1180" t="s">
        <v>63</v>
      </c>
      <c r="B1180" s="190">
        <v>43918</v>
      </c>
      <c r="C1180">
        <v>49</v>
      </c>
      <c r="D1180" t="s">
        <v>460</v>
      </c>
      <c r="E1180">
        <v>0</v>
      </c>
    </row>
    <row r="1181" spans="1:5" x14ac:dyDescent="0.25">
      <c r="A1181" t="s">
        <v>65</v>
      </c>
      <c r="B1181" s="190">
        <v>43554</v>
      </c>
      <c r="C1181">
        <v>49</v>
      </c>
      <c r="D1181" t="s">
        <v>449</v>
      </c>
      <c r="E1181">
        <v>23948959.989999998</v>
      </c>
    </row>
    <row r="1182" spans="1:5" x14ac:dyDescent="0.25">
      <c r="A1182" t="s">
        <v>65</v>
      </c>
      <c r="B1182" s="190">
        <v>43554</v>
      </c>
      <c r="C1182">
        <v>49</v>
      </c>
      <c r="D1182" t="s">
        <v>450</v>
      </c>
      <c r="E1182">
        <v>10545979.68</v>
      </c>
    </row>
    <row r="1183" spans="1:5" x14ac:dyDescent="0.25">
      <c r="A1183" t="s">
        <v>65</v>
      </c>
      <c r="B1183" s="190">
        <v>43554</v>
      </c>
      <c r="C1183">
        <v>49</v>
      </c>
      <c r="D1183" t="s">
        <v>451</v>
      </c>
      <c r="E1183">
        <v>3068731.97</v>
      </c>
    </row>
    <row r="1184" spans="1:5" x14ac:dyDescent="0.25">
      <c r="A1184" t="s">
        <v>65</v>
      </c>
      <c r="B1184" s="190">
        <v>43554</v>
      </c>
      <c r="C1184">
        <v>49</v>
      </c>
      <c r="D1184" t="s">
        <v>452</v>
      </c>
      <c r="E1184">
        <v>2730862.27</v>
      </c>
    </row>
    <row r="1185" spans="1:5" x14ac:dyDescent="0.25">
      <c r="A1185" t="s">
        <v>65</v>
      </c>
      <c r="B1185" s="190">
        <v>43554</v>
      </c>
      <c r="C1185">
        <v>49</v>
      </c>
      <c r="D1185" t="s">
        <v>453</v>
      </c>
      <c r="E1185">
        <v>2292944.7000000002</v>
      </c>
    </row>
    <row r="1186" spans="1:5" x14ac:dyDescent="0.25">
      <c r="A1186" t="s">
        <v>65</v>
      </c>
      <c r="B1186" s="190">
        <v>43554</v>
      </c>
      <c r="C1186">
        <v>49</v>
      </c>
      <c r="D1186" t="s">
        <v>454</v>
      </c>
      <c r="E1186">
        <v>0</v>
      </c>
    </row>
    <row r="1187" spans="1:5" x14ac:dyDescent="0.25">
      <c r="A1187" t="s">
        <v>65</v>
      </c>
      <c r="B1187" s="190">
        <v>43554</v>
      </c>
      <c r="C1187">
        <v>49</v>
      </c>
      <c r="D1187" t="s">
        <v>455</v>
      </c>
      <c r="E1187">
        <v>17011230.489999998</v>
      </c>
    </row>
    <row r="1188" spans="1:5" x14ac:dyDescent="0.25">
      <c r="A1188" t="s">
        <v>65</v>
      </c>
      <c r="B1188" s="190">
        <v>43554</v>
      </c>
      <c r="C1188">
        <v>49</v>
      </c>
      <c r="D1188" t="s">
        <v>456</v>
      </c>
      <c r="E1188">
        <v>7309628.0300000003</v>
      </c>
    </row>
    <row r="1189" spans="1:5" x14ac:dyDescent="0.25">
      <c r="A1189" t="s">
        <v>65</v>
      </c>
      <c r="B1189" s="190">
        <v>43554</v>
      </c>
      <c r="C1189">
        <v>49</v>
      </c>
      <c r="D1189" t="s">
        <v>457</v>
      </c>
      <c r="E1189">
        <v>1053284.27</v>
      </c>
    </row>
    <row r="1190" spans="1:5" x14ac:dyDescent="0.25">
      <c r="A1190" t="s">
        <v>65</v>
      </c>
      <c r="B1190" s="190">
        <v>43554</v>
      </c>
      <c r="C1190">
        <v>49</v>
      </c>
      <c r="D1190" t="s">
        <v>458</v>
      </c>
      <c r="E1190">
        <v>1527954.06</v>
      </c>
    </row>
    <row r="1191" spans="1:5" x14ac:dyDescent="0.25">
      <c r="A1191" t="s">
        <v>65</v>
      </c>
      <c r="B1191" s="190">
        <v>43554</v>
      </c>
      <c r="C1191">
        <v>49</v>
      </c>
      <c r="D1191" t="s">
        <v>459</v>
      </c>
      <c r="E1191">
        <v>592013.97</v>
      </c>
    </row>
    <row r="1192" spans="1:5" x14ac:dyDescent="0.25">
      <c r="A1192" t="s">
        <v>65</v>
      </c>
      <c r="B1192" s="190">
        <v>43554</v>
      </c>
      <c r="C1192">
        <v>49</v>
      </c>
      <c r="D1192" t="s">
        <v>460</v>
      </c>
      <c r="E1192">
        <v>0</v>
      </c>
    </row>
    <row r="1193" spans="1:5" x14ac:dyDescent="0.25">
      <c r="A1193" t="s">
        <v>65</v>
      </c>
      <c r="B1193" s="190">
        <v>43582</v>
      </c>
      <c r="C1193">
        <v>49</v>
      </c>
      <c r="D1193" t="s">
        <v>449</v>
      </c>
      <c r="E1193">
        <v>24878527.969999999</v>
      </c>
    </row>
    <row r="1194" spans="1:5" x14ac:dyDescent="0.25">
      <c r="A1194" t="s">
        <v>65</v>
      </c>
      <c r="B1194" s="190">
        <v>43582</v>
      </c>
      <c r="C1194">
        <v>49</v>
      </c>
      <c r="D1194" t="s">
        <v>450</v>
      </c>
      <c r="E1194">
        <v>10845566.67</v>
      </c>
    </row>
    <row r="1195" spans="1:5" x14ac:dyDescent="0.25">
      <c r="A1195" t="s">
        <v>65</v>
      </c>
      <c r="B1195" s="190">
        <v>43582</v>
      </c>
      <c r="C1195">
        <v>49</v>
      </c>
      <c r="D1195" t="s">
        <v>451</v>
      </c>
      <c r="E1195">
        <v>3255663</v>
      </c>
    </row>
    <row r="1196" spans="1:5" x14ac:dyDescent="0.25">
      <c r="A1196" t="s">
        <v>65</v>
      </c>
      <c r="B1196" s="190">
        <v>43582</v>
      </c>
      <c r="C1196">
        <v>49</v>
      </c>
      <c r="D1196" t="s">
        <v>452</v>
      </c>
      <c r="E1196">
        <v>2995140.63</v>
      </c>
    </row>
    <row r="1197" spans="1:5" x14ac:dyDescent="0.25">
      <c r="A1197" t="s">
        <v>65</v>
      </c>
      <c r="B1197" s="190">
        <v>43582</v>
      </c>
      <c r="C1197">
        <v>49</v>
      </c>
      <c r="D1197" t="s">
        <v>453</v>
      </c>
      <c r="E1197">
        <v>2622382</v>
      </c>
    </row>
    <row r="1198" spans="1:5" x14ac:dyDescent="0.25">
      <c r="A1198" t="s">
        <v>65</v>
      </c>
      <c r="B1198" s="190">
        <v>43582</v>
      </c>
      <c r="C1198">
        <v>49</v>
      </c>
      <c r="D1198" t="s">
        <v>454</v>
      </c>
      <c r="E1198">
        <v>0</v>
      </c>
    </row>
    <row r="1199" spans="1:5" x14ac:dyDescent="0.25">
      <c r="A1199" t="s">
        <v>65</v>
      </c>
      <c r="B1199" s="190">
        <v>43582</v>
      </c>
      <c r="C1199">
        <v>49</v>
      </c>
      <c r="D1199" t="s">
        <v>455</v>
      </c>
      <c r="E1199">
        <v>19152907.309999999</v>
      </c>
    </row>
    <row r="1200" spans="1:5" x14ac:dyDescent="0.25">
      <c r="A1200" t="s">
        <v>65</v>
      </c>
      <c r="B1200" s="190">
        <v>43582</v>
      </c>
      <c r="C1200">
        <v>49</v>
      </c>
      <c r="D1200" t="s">
        <v>456</v>
      </c>
      <c r="E1200">
        <v>8076780.4299999997</v>
      </c>
    </row>
    <row r="1201" spans="1:5" x14ac:dyDescent="0.25">
      <c r="A1201" t="s">
        <v>65</v>
      </c>
      <c r="B1201" s="190">
        <v>43582</v>
      </c>
      <c r="C1201">
        <v>49</v>
      </c>
      <c r="D1201" t="s">
        <v>457</v>
      </c>
      <c r="E1201">
        <v>1251672.1200000001</v>
      </c>
    </row>
    <row r="1202" spans="1:5" x14ac:dyDescent="0.25">
      <c r="A1202" t="s">
        <v>65</v>
      </c>
      <c r="B1202" s="190">
        <v>43582</v>
      </c>
      <c r="C1202">
        <v>49</v>
      </c>
      <c r="D1202" t="s">
        <v>458</v>
      </c>
      <c r="E1202">
        <v>1709248.69</v>
      </c>
    </row>
    <row r="1203" spans="1:5" x14ac:dyDescent="0.25">
      <c r="A1203" t="s">
        <v>65</v>
      </c>
      <c r="B1203" s="190">
        <v>43582</v>
      </c>
      <c r="C1203">
        <v>49</v>
      </c>
      <c r="D1203" t="s">
        <v>459</v>
      </c>
      <c r="E1203">
        <v>949761.64</v>
      </c>
    </row>
    <row r="1204" spans="1:5" x14ac:dyDescent="0.25">
      <c r="A1204" t="s">
        <v>65</v>
      </c>
      <c r="B1204" s="190">
        <v>43582</v>
      </c>
      <c r="C1204">
        <v>49</v>
      </c>
      <c r="D1204" t="s">
        <v>460</v>
      </c>
      <c r="E1204">
        <v>184861.14</v>
      </c>
    </row>
    <row r="1205" spans="1:5" x14ac:dyDescent="0.25">
      <c r="A1205" t="s">
        <v>65</v>
      </c>
      <c r="B1205" s="190">
        <v>43610</v>
      </c>
      <c r="C1205">
        <v>49</v>
      </c>
      <c r="D1205" t="s">
        <v>449</v>
      </c>
      <c r="E1205">
        <v>22919895.629999999</v>
      </c>
    </row>
    <row r="1206" spans="1:5" x14ac:dyDescent="0.25">
      <c r="A1206" t="s">
        <v>65</v>
      </c>
      <c r="B1206" s="190">
        <v>43610</v>
      </c>
      <c r="C1206">
        <v>49</v>
      </c>
      <c r="D1206" t="s">
        <v>450</v>
      </c>
      <c r="E1206">
        <v>10306016.369999999</v>
      </c>
    </row>
    <row r="1207" spans="1:5" x14ac:dyDescent="0.25">
      <c r="A1207" t="s">
        <v>65</v>
      </c>
      <c r="B1207" s="190">
        <v>43610</v>
      </c>
      <c r="C1207">
        <v>49</v>
      </c>
      <c r="D1207" t="s">
        <v>451</v>
      </c>
      <c r="E1207">
        <v>3048447.72</v>
      </c>
    </row>
    <row r="1208" spans="1:5" x14ac:dyDescent="0.25">
      <c r="A1208" t="s">
        <v>65</v>
      </c>
      <c r="B1208" s="190">
        <v>43610</v>
      </c>
      <c r="C1208">
        <v>49</v>
      </c>
      <c r="D1208" t="s">
        <v>452</v>
      </c>
      <c r="E1208">
        <v>2343513.7200000002</v>
      </c>
    </row>
    <row r="1209" spans="1:5" x14ac:dyDescent="0.25">
      <c r="A1209" t="s">
        <v>65</v>
      </c>
      <c r="B1209" s="190">
        <v>43610</v>
      </c>
      <c r="C1209">
        <v>49</v>
      </c>
      <c r="D1209" t="s">
        <v>453</v>
      </c>
      <c r="E1209">
        <v>1924769.8</v>
      </c>
    </row>
    <row r="1210" spans="1:5" x14ac:dyDescent="0.25">
      <c r="A1210" t="s">
        <v>65</v>
      </c>
      <c r="B1210" s="190">
        <v>43610</v>
      </c>
      <c r="C1210">
        <v>49</v>
      </c>
      <c r="D1210" t="s">
        <v>454</v>
      </c>
      <c r="E1210">
        <v>302.91000000000003</v>
      </c>
    </row>
    <row r="1211" spans="1:5" x14ac:dyDescent="0.25">
      <c r="A1211" t="s">
        <v>65</v>
      </c>
      <c r="B1211" s="190">
        <v>43610</v>
      </c>
      <c r="C1211">
        <v>49</v>
      </c>
      <c r="D1211" t="s">
        <v>455</v>
      </c>
      <c r="E1211">
        <v>18162292.239999998</v>
      </c>
    </row>
    <row r="1212" spans="1:5" x14ac:dyDescent="0.25">
      <c r="A1212" t="s">
        <v>65</v>
      </c>
      <c r="B1212" s="190">
        <v>43610</v>
      </c>
      <c r="C1212">
        <v>49</v>
      </c>
      <c r="D1212" t="s">
        <v>456</v>
      </c>
      <c r="E1212">
        <v>7432004.9199999999</v>
      </c>
    </row>
    <row r="1213" spans="1:5" x14ac:dyDescent="0.25">
      <c r="A1213" t="s">
        <v>65</v>
      </c>
      <c r="B1213" s="190">
        <v>43610</v>
      </c>
      <c r="C1213">
        <v>49</v>
      </c>
      <c r="D1213" t="s">
        <v>457</v>
      </c>
      <c r="E1213">
        <v>991207.18</v>
      </c>
    </row>
    <row r="1214" spans="1:5" x14ac:dyDescent="0.25">
      <c r="A1214" t="s">
        <v>65</v>
      </c>
      <c r="B1214" s="190">
        <v>43610</v>
      </c>
      <c r="C1214">
        <v>49</v>
      </c>
      <c r="D1214" t="s">
        <v>458</v>
      </c>
      <c r="E1214">
        <v>1470164.19</v>
      </c>
    </row>
    <row r="1215" spans="1:5" x14ac:dyDescent="0.25">
      <c r="A1215" t="s">
        <v>65</v>
      </c>
      <c r="B1215" s="190">
        <v>43610</v>
      </c>
      <c r="C1215">
        <v>49</v>
      </c>
      <c r="D1215" t="s">
        <v>459</v>
      </c>
      <c r="E1215">
        <v>965380.52</v>
      </c>
    </row>
    <row r="1216" spans="1:5" x14ac:dyDescent="0.25">
      <c r="A1216" t="s">
        <v>65</v>
      </c>
      <c r="B1216" s="190">
        <v>43610</v>
      </c>
      <c r="C1216">
        <v>49</v>
      </c>
      <c r="D1216" t="s">
        <v>460</v>
      </c>
      <c r="E1216">
        <v>236294.59</v>
      </c>
    </row>
    <row r="1217" spans="1:5" x14ac:dyDescent="0.25">
      <c r="A1217" t="s">
        <v>65</v>
      </c>
      <c r="B1217" s="190">
        <v>43645</v>
      </c>
      <c r="C1217">
        <v>49</v>
      </c>
      <c r="D1217" t="s">
        <v>449</v>
      </c>
      <c r="E1217">
        <v>21551987.190000001</v>
      </c>
    </row>
    <row r="1218" spans="1:5" x14ac:dyDescent="0.25">
      <c r="A1218" t="s">
        <v>65</v>
      </c>
      <c r="B1218" s="190">
        <v>43645</v>
      </c>
      <c r="C1218">
        <v>49</v>
      </c>
      <c r="D1218" t="s">
        <v>450</v>
      </c>
      <c r="E1218">
        <v>10054739.130000001</v>
      </c>
    </row>
    <row r="1219" spans="1:5" x14ac:dyDescent="0.25">
      <c r="A1219" t="s">
        <v>65</v>
      </c>
      <c r="B1219" s="190">
        <v>43645</v>
      </c>
      <c r="C1219">
        <v>49</v>
      </c>
      <c r="D1219" t="s">
        <v>451</v>
      </c>
      <c r="E1219">
        <v>2570467.79</v>
      </c>
    </row>
    <row r="1220" spans="1:5" x14ac:dyDescent="0.25">
      <c r="A1220" t="s">
        <v>65</v>
      </c>
      <c r="B1220" s="190">
        <v>43645</v>
      </c>
      <c r="C1220">
        <v>49</v>
      </c>
      <c r="D1220" t="s">
        <v>452</v>
      </c>
      <c r="E1220">
        <v>1994824.81</v>
      </c>
    </row>
    <row r="1221" spans="1:5" x14ac:dyDescent="0.25">
      <c r="A1221" t="s">
        <v>65</v>
      </c>
      <c r="B1221" s="190">
        <v>43645</v>
      </c>
      <c r="C1221">
        <v>49</v>
      </c>
      <c r="D1221" t="s">
        <v>453</v>
      </c>
      <c r="E1221">
        <v>1622150.93</v>
      </c>
    </row>
    <row r="1222" spans="1:5" x14ac:dyDescent="0.25">
      <c r="A1222" t="s">
        <v>65</v>
      </c>
      <c r="B1222" s="190">
        <v>43645</v>
      </c>
      <c r="C1222">
        <v>49</v>
      </c>
      <c r="D1222" t="s">
        <v>454</v>
      </c>
      <c r="E1222">
        <v>207.93</v>
      </c>
    </row>
    <row r="1223" spans="1:5" x14ac:dyDescent="0.25">
      <c r="A1223" t="s">
        <v>65</v>
      </c>
      <c r="B1223" s="190">
        <v>43645</v>
      </c>
      <c r="C1223">
        <v>49</v>
      </c>
      <c r="D1223" t="s">
        <v>455</v>
      </c>
      <c r="E1223">
        <v>16658703.32</v>
      </c>
    </row>
    <row r="1224" spans="1:5" x14ac:dyDescent="0.25">
      <c r="A1224" t="s">
        <v>65</v>
      </c>
      <c r="B1224" s="190">
        <v>43645</v>
      </c>
      <c r="C1224">
        <v>49</v>
      </c>
      <c r="D1224" t="s">
        <v>456</v>
      </c>
      <c r="E1224">
        <v>6063902.3200000003</v>
      </c>
    </row>
    <row r="1225" spans="1:5" x14ac:dyDescent="0.25">
      <c r="A1225" t="s">
        <v>65</v>
      </c>
      <c r="B1225" s="190">
        <v>43645</v>
      </c>
      <c r="C1225">
        <v>49</v>
      </c>
      <c r="D1225" t="s">
        <v>457</v>
      </c>
      <c r="E1225">
        <v>699328.3</v>
      </c>
    </row>
    <row r="1226" spans="1:5" x14ac:dyDescent="0.25">
      <c r="A1226" t="s">
        <v>65</v>
      </c>
      <c r="B1226" s="190">
        <v>43645</v>
      </c>
      <c r="C1226">
        <v>49</v>
      </c>
      <c r="D1226" t="s">
        <v>458</v>
      </c>
      <c r="E1226">
        <v>1127999.44</v>
      </c>
    </row>
    <row r="1227" spans="1:5" x14ac:dyDescent="0.25">
      <c r="A1227" t="s">
        <v>65</v>
      </c>
      <c r="B1227" s="190">
        <v>43645</v>
      </c>
      <c r="C1227">
        <v>49</v>
      </c>
      <c r="D1227" t="s">
        <v>459</v>
      </c>
      <c r="E1227">
        <v>408466.14</v>
      </c>
    </row>
    <row r="1228" spans="1:5" x14ac:dyDescent="0.25">
      <c r="A1228" t="s">
        <v>65</v>
      </c>
      <c r="B1228" s="190">
        <v>43645</v>
      </c>
      <c r="C1228">
        <v>49</v>
      </c>
      <c r="D1228" t="s">
        <v>460</v>
      </c>
      <c r="E1228">
        <v>152763.01</v>
      </c>
    </row>
    <row r="1229" spans="1:5" x14ac:dyDescent="0.25">
      <c r="A1229" t="s">
        <v>65</v>
      </c>
      <c r="B1229" s="190">
        <v>43673</v>
      </c>
      <c r="C1229">
        <v>49</v>
      </c>
      <c r="D1229" t="s">
        <v>449</v>
      </c>
      <c r="E1229">
        <v>22260805.960000001</v>
      </c>
    </row>
    <row r="1230" spans="1:5" x14ac:dyDescent="0.25">
      <c r="A1230" t="s">
        <v>65</v>
      </c>
      <c r="B1230" s="190">
        <v>43673</v>
      </c>
      <c r="C1230">
        <v>49</v>
      </c>
      <c r="D1230" t="s">
        <v>450</v>
      </c>
      <c r="E1230">
        <v>10011437.6</v>
      </c>
    </row>
    <row r="1231" spans="1:5" x14ac:dyDescent="0.25">
      <c r="A1231" t="s">
        <v>65</v>
      </c>
      <c r="B1231" s="190">
        <v>43673</v>
      </c>
      <c r="C1231">
        <v>49</v>
      </c>
      <c r="D1231" t="s">
        <v>451</v>
      </c>
      <c r="E1231">
        <v>2922503.1</v>
      </c>
    </row>
    <row r="1232" spans="1:5" x14ac:dyDescent="0.25">
      <c r="A1232" t="s">
        <v>65</v>
      </c>
      <c r="B1232" s="190">
        <v>43673</v>
      </c>
      <c r="C1232">
        <v>49</v>
      </c>
      <c r="D1232" t="s">
        <v>452</v>
      </c>
      <c r="E1232">
        <v>2638864.88</v>
      </c>
    </row>
    <row r="1233" spans="1:5" x14ac:dyDescent="0.25">
      <c r="A1233" t="s">
        <v>65</v>
      </c>
      <c r="B1233" s="190">
        <v>43673</v>
      </c>
      <c r="C1233">
        <v>49</v>
      </c>
      <c r="D1233" t="s">
        <v>453</v>
      </c>
      <c r="E1233">
        <v>2202562.6800000002</v>
      </c>
    </row>
    <row r="1234" spans="1:5" x14ac:dyDescent="0.25">
      <c r="A1234" t="s">
        <v>65</v>
      </c>
      <c r="B1234" s="190">
        <v>43673</v>
      </c>
      <c r="C1234">
        <v>49</v>
      </c>
      <c r="D1234" t="s">
        <v>454</v>
      </c>
      <c r="E1234">
        <v>224.38</v>
      </c>
    </row>
    <row r="1235" spans="1:5" x14ac:dyDescent="0.25">
      <c r="A1235" t="s">
        <v>65</v>
      </c>
      <c r="B1235" s="190">
        <v>43673</v>
      </c>
      <c r="C1235">
        <v>49</v>
      </c>
      <c r="D1235" t="s">
        <v>455</v>
      </c>
      <c r="E1235">
        <v>15954209.619999999</v>
      </c>
    </row>
    <row r="1236" spans="1:5" x14ac:dyDescent="0.25">
      <c r="A1236" t="s">
        <v>65</v>
      </c>
      <c r="B1236" s="190">
        <v>43673</v>
      </c>
      <c r="C1236">
        <v>49</v>
      </c>
      <c r="D1236" t="s">
        <v>456</v>
      </c>
      <c r="E1236">
        <v>5536339.6900000004</v>
      </c>
    </row>
    <row r="1237" spans="1:5" x14ac:dyDescent="0.25">
      <c r="A1237" t="s">
        <v>65</v>
      </c>
      <c r="B1237" s="190">
        <v>43673</v>
      </c>
      <c r="C1237">
        <v>49</v>
      </c>
      <c r="D1237" t="s">
        <v>457</v>
      </c>
      <c r="E1237">
        <v>603293.24</v>
      </c>
    </row>
    <row r="1238" spans="1:5" x14ac:dyDescent="0.25">
      <c r="A1238" t="s">
        <v>65</v>
      </c>
      <c r="B1238" s="190">
        <v>43673</v>
      </c>
      <c r="C1238">
        <v>49</v>
      </c>
      <c r="D1238" t="s">
        <v>458</v>
      </c>
      <c r="E1238">
        <v>1067843.95</v>
      </c>
    </row>
    <row r="1239" spans="1:5" x14ac:dyDescent="0.25">
      <c r="A1239" t="s">
        <v>65</v>
      </c>
      <c r="B1239" s="190">
        <v>43673</v>
      </c>
      <c r="C1239">
        <v>49</v>
      </c>
      <c r="D1239" t="s">
        <v>459</v>
      </c>
      <c r="E1239">
        <v>535890.80000000005</v>
      </c>
    </row>
    <row r="1240" spans="1:5" x14ac:dyDescent="0.25">
      <c r="A1240" t="s">
        <v>65</v>
      </c>
      <c r="B1240" s="190">
        <v>43673</v>
      </c>
      <c r="C1240">
        <v>49</v>
      </c>
      <c r="D1240" t="s">
        <v>460</v>
      </c>
      <c r="E1240">
        <v>15995.64</v>
      </c>
    </row>
    <row r="1241" spans="1:5" x14ac:dyDescent="0.25">
      <c r="A1241" t="s">
        <v>65</v>
      </c>
      <c r="B1241" s="190">
        <v>43708</v>
      </c>
      <c r="C1241">
        <v>49</v>
      </c>
      <c r="D1241" t="s">
        <v>449</v>
      </c>
      <c r="E1241">
        <v>24687390.399999999</v>
      </c>
    </row>
    <row r="1242" spans="1:5" x14ac:dyDescent="0.25">
      <c r="A1242" t="s">
        <v>65</v>
      </c>
      <c r="B1242" s="190">
        <v>43708</v>
      </c>
      <c r="C1242">
        <v>49</v>
      </c>
      <c r="D1242" t="s">
        <v>450</v>
      </c>
      <c r="E1242">
        <v>10232132.949999999</v>
      </c>
    </row>
    <row r="1243" spans="1:5" x14ac:dyDescent="0.25">
      <c r="A1243" t="s">
        <v>65</v>
      </c>
      <c r="B1243" s="190">
        <v>43708</v>
      </c>
      <c r="C1243">
        <v>49</v>
      </c>
      <c r="D1243" t="s">
        <v>451</v>
      </c>
      <c r="E1243">
        <v>2905936.49</v>
      </c>
    </row>
    <row r="1244" spans="1:5" x14ac:dyDescent="0.25">
      <c r="A1244" t="s">
        <v>65</v>
      </c>
      <c r="B1244" s="190">
        <v>43708</v>
      </c>
      <c r="C1244">
        <v>49</v>
      </c>
      <c r="D1244" t="s">
        <v>452</v>
      </c>
      <c r="E1244">
        <v>2282766.77</v>
      </c>
    </row>
    <row r="1245" spans="1:5" x14ac:dyDescent="0.25">
      <c r="A1245" t="s">
        <v>65</v>
      </c>
      <c r="B1245" s="190">
        <v>43708</v>
      </c>
      <c r="C1245">
        <v>49</v>
      </c>
      <c r="D1245" t="s">
        <v>453</v>
      </c>
      <c r="E1245">
        <v>1463114.88</v>
      </c>
    </row>
    <row r="1246" spans="1:5" x14ac:dyDescent="0.25">
      <c r="A1246" t="s">
        <v>65</v>
      </c>
      <c r="B1246" s="190">
        <v>43708</v>
      </c>
      <c r="C1246">
        <v>49</v>
      </c>
      <c r="D1246" t="s">
        <v>454</v>
      </c>
      <c r="E1246">
        <v>241.03</v>
      </c>
    </row>
    <row r="1247" spans="1:5" x14ac:dyDescent="0.25">
      <c r="A1247" t="s">
        <v>65</v>
      </c>
      <c r="B1247" s="190">
        <v>43708</v>
      </c>
      <c r="C1247">
        <v>49</v>
      </c>
      <c r="D1247" t="s">
        <v>455</v>
      </c>
      <c r="E1247">
        <v>14766773.550000001</v>
      </c>
    </row>
    <row r="1248" spans="1:5" x14ac:dyDescent="0.25">
      <c r="A1248" t="s">
        <v>65</v>
      </c>
      <c r="B1248" s="190">
        <v>43708</v>
      </c>
      <c r="C1248">
        <v>49</v>
      </c>
      <c r="D1248" t="s">
        <v>456</v>
      </c>
      <c r="E1248">
        <v>5433270.0999999996</v>
      </c>
    </row>
    <row r="1249" spans="1:5" x14ac:dyDescent="0.25">
      <c r="A1249" t="s">
        <v>65</v>
      </c>
      <c r="B1249" s="190">
        <v>43708</v>
      </c>
      <c r="C1249">
        <v>49</v>
      </c>
      <c r="D1249" t="s">
        <v>457</v>
      </c>
      <c r="E1249">
        <v>508294.98</v>
      </c>
    </row>
    <row r="1250" spans="1:5" x14ac:dyDescent="0.25">
      <c r="A1250" t="s">
        <v>65</v>
      </c>
      <c r="B1250" s="190">
        <v>43708</v>
      </c>
      <c r="C1250">
        <v>49</v>
      </c>
      <c r="D1250" t="s">
        <v>458</v>
      </c>
      <c r="E1250">
        <v>943807.15</v>
      </c>
    </row>
    <row r="1251" spans="1:5" x14ac:dyDescent="0.25">
      <c r="A1251" t="s">
        <v>65</v>
      </c>
      <c r="B1251" s="190">
        <v>43708</v>
      </c>
      <c r="C1251">
        <v>49</v>
      </c>
      <c r="D1251" t="s">
        <v>459</v>
      </c>
      <c r="E1251">
        <v>451098.38</v>
      </c>
    </row>
    <row r="1252" spans="1:5" x14ac:dyDescent="0.25">
      <c r="A1252" t="s">
        <v>65</v>
      </c>
      <c r="B1252" s="190">
        <v>43708</v>
      </c>
      <c r="C1252">
        <v>49</v>
      </c>
      <c r="D1252" t="s">
        <v>460</v>
      </c>
      <c r="E1252">
        <v>16006.28</v>
      </c>
    </row>
    <row r="1253" spans="1:5" x14ac:dyDescent="0.25">
      <c r="A1253" t="s">
        <v>65</v>
      </c>
      <c r="B1253" s="190">
        <v>43736</v>
      </c>
      <c r="C1253">
        <v>49</v>
      </c>
      <c r="D1253" t="s">
        <v>449</v>
      </c>
      <c r="E1253">
        <v>26974256.73</v>
      </c>
    </row>
    <row r="1254" spans="1:5" x14ac:dyDescent="0.25">
      <c r="A1254" t="s">
        <v>65</v>
      </c>
      <c r="B1254" s="190">
        <v>43736</v>
      </c>
      <c r="C1254">
        <v>49</v>
      </c>
      <c r="D1254" t="s">
        <v>450</v>
      </c>
      <c r="E1254">
        <v>10764769.77</v>
      </c>
    </row>
    <row r="1255" spans="1:5" x14ac:dyDescent="0.25">
      <c r="A1255" t="s">
        <v>65</v>
      </c>
      <c r="B1255" s="190">
        <v>43736</v>
      </c>
      <c r="C1255">
        <v>49</v>
      </c>
      <c r="D1255" t="s">
        <v>451</v>
      </c>
      <c r="E1255">
        <v>3287017.02</v>
      </c>
    </row>
    <row r="1256" spans="1:5" x14ac:dyDescent="0.25">
      <c r="A1256" t="s">
        <v>65</v>
      </c>
      <c r="B1256" s="190">
        <v>43736</v>
      </c>
      <c r="C1256">
        <v>49</v>
      </c>
      <c r="D1256" t="s">
        <v>452</v>
      </c>
      <c r="E1256">
        <v>2738787.06</v>
      </c>
    </row>
    <row r="1257" spans="1:5" x14ac:dyDescent="0.25">
      <c r="A1257" t="s">
        <v>65</v>
      </c>
      <c r="B1257" s="190">
        <v>43736</v>
      </c>
      <c r="C1257">
        <v>49</v>
      </c>
      <c r="D1257" t="s">
        <v>453</v>
      </c>
      <c r="E1257">
        <v>2656610.21</v>
      </c>
    </row>
    <row r="1258" spans="1:5" x14ac:dyDescent="0.25">
      <c r="A1258" t="s">
        <v>65</v>
      </c>
      <c r="B1258" s="190">
        <v>43736</v>
      </c>
      <c r="C1258">
        <v>49</v>
      </c>
      <c r="D1258" t="s">
        <v>454</v>
      </c>
      <c r="E1258">
        <v>257.88</v>
      </c>
    </row>
    <row r="1259" spans="1:5" x14ac:dyDescent="0.25">
      <c r="A1259" t="s">
        <v>65</v>
      </c>
      <c r="B1259" s="190">
        <v>43736</v>
      </c>
      <c r="C1259">
        <v>49</v>
      </c>
      <c r="D1259" t="s">
        <v>455</v>
      </c>
      <c r="E1259">
        <v>14155510.119999999</v>
      </c>
    </row>
    <row r="1260" spans="1:5" x14ac:dyDescent="0.25">
      <c r="A1260" t="s">
        <v>65</v>
      </c>
      <c r="B1260" s="190">
        <v>43736</v>
      </c>
      <c r="C1260">
        <v>49</v>
      </c>
      <c r="D1260" t="s">
        <v>456</v>
      </c>
      <c r="E1260">
        <v>5396850.0099999998</v>
      </c>
    </row>
    <row r="1261" spans="1:5" x14ac:dyDescent="0.25">
      <c r="A1261" t="s">
        <v>65</v>
      </c>
      <c r="B1261" s="190">
        <v>43736</v>
      </c>
      <c r="C1261">
        <v>49</v>
      </c>
      <c r="D1261" t="s">
        <v>457</v>
      </c>
      <c r="E1261">
        <v>510251.55</v>
      </c>
    </row>
    <row r="1262" spans="1:5" x14ac:dyDescent="0.25">
      <c r="A1262" t="s">
        <v>65</v>
      </c>
      <c r="B1262" s="190">
        <v>43736</v>
      </c>
      <c r="C1262">
        <v>49</v>
      </c>
      <c r="D1262" t="s">
        <v>458</v>
      </c>
      <c r="E1262">
        <v>923430.74</v>
      </c>
    </row>
    <row r="1263" spans="1:5" x14ac:dyDescent="0.25">
      <c r="A1263" t="s">
        <v>65</v>
      </c>
      <c r="B1263" s="190">
        <v>43736</v>
      </c>
      <c r="C1263">
        <v>49</v>
      </c>
      <c r="D1263" t="s">
        <v>459</v>
      </c>
      <c r="E1263">
        <v>555225.42000000004</v>
      </c>
    </row>
    <row r="1264" spans="1:5" x14ac:dyDescent="0.25">
      <c r="A1264" t="s">
        <v>65</v>
      </c>
      <c r="B1264" s="190">
        <v>43736</v>
      </c>
      <c r="C1264">
        <v>49</v>
      </c>
      <c r="D1264" t="s">
        <v>460</v>
      </c>
      <c r="E1264">
        <v>0</v>
      </c>
    </row>
    <row r="1265" spans="1:5" x14ac:dyDescent="0.25">
      <c r="A1265" t="s">
        <v>65</v>
      </c>
      <c r="B1265" s="190">
        <v>43764</v>
      </c>
      <c r="C1265">
        <v>49</v>
      </c>
      <c r="D1265" t="s">
        <v>449</v>
      </c>
      <c r="E1265">
        <v>27019706.449999999</v>
      </c>
    </row>
    <row r="1266" spans="1:5" x14ac:dyDescent="0.25">
      <c r="A1266" t="s">
        <v>65</v>
      </c>
      <c r="B1266" s="190">
        <v>43764</v>
      </c>
      <c r="C1266">
        <v>49</v>
      </c>
      <c r="D1266" t="s">
        <v>450</v>
      </c>
      <c r="E1266">
        <v>11021645.25</v>
      </c>
    </row>
    <row r="1267" spans="1:5" x14ac:dyDescent="0.25">
      <c r="A1267" t="s">
        <v>65</v>
      </c>
      <c r="B1267" s="190">
        <v>43764</v>
      </c>
      <c r="C1267">
        <v>49</v>
      </c>
      <c r="D1267" t="s">
        <v>451</v>
      </c>
      <c r="E1267">
        <v>3143218.11</v>
      </c>
    </row>
    <row r="1268" spans="1:5" x14ac:dyDescent="0.25">
      <c r="A1268" t="s">
        <v>65</v>
      </c>
      <c r="B1268" s="190">
        <v>43764</v>
      </c>
      <c r="C1268">
        <v>49</v>
      </c>
      <c r="D1268" t="s">
        <v>452</v>
      </c>
      <c r="E1268">
        <v>2351074.4900000002</v>
      </c>
    </row>
    <row r="1269" spans="1:5" x14ac:dyDescent="0.25">
      <c r="A1269" t="s">
        <v>65</v>
      </c>
      <c r="B1269" s="190">
        <v>43764</v>
      </c>
      <c r="C1269">
        <v>49</v>
      </c>
      <c r="D1269" t="s">
        <v>453</v>
      </c>
      <c r="E1269">
        <v>1344464.39</v>
      </c>
    </row>
    <row r="1270" spans="1:5" x14ac:dyDescent="0.25">
      <c r="A1270" t="s">
        <v>65</v>
      </c>
      <c r="B1270" s="190">
        <v>43764</v>
      </c>
      <c r="C1270">
        <v>49</v>
      </c>
      <c r="D1270" t="s">
        <v>454</v>
      </c>
      <c r="E1270">
        <v>274.89999999999998</v>
      </c>
    </row>
    <row r="1271" spans="1:5" x14ac:dyDescent="0.25">
      <c r="A1271" t="s">
        <v>65</v>
      </c>
      <c r="B1271" s="190">
        <v>43764</v>
      </c>
      <c r="C1271">
        <v>49</v>
      </c>
      <c r="D1271" t="s">
        <v>455</v>
      </c>
      <c r="E1271">
        <v>13661238.93</v>
      </c>
    </row>
    <row r="1272" spans="1:5" x14ac:dyDescent="0.25">
      <c r="A1272" t="s">
        <v>65</v>
      </c>
      <c r="B1272" s="190">
        <v>43764</v>
      </c>
      <c r="C1272">
        <v>49</v>
      </c>
      <c r="D1272" t="s">
        <v>456</v>
      </c>
      <c r="E1272">
        <v>5399199.6699999999</v>
      </c>
    </row>
    <row r="1273" spans="1:5" x14ac:dyDescent="0.25">
      <c r="A1273" t="s">
        <v>65</v>
      </c>
      <c r="B1273" s="190">
        <v>43764</v>
      </c>
      <c r="C1273">
        <v>49</v>
      </c>
      <c r="D1273" t="s">
        <v>457</v>
      </c>
      <c r="E1273">
        <v>502765.03</v>
      </c>
    </row>
    <row r="1274" spans="1:5" x14ac:dyDescent="0.25">
      <c r="A1274" t="s">
        <v>65</v>
      </c>
      <c r="B1274" s="190">
        <v>43764</v>
      </c>
      <c r="C1274">
        <v>49</v>
      </c>
      <c r="D1274" t="s">
        <v>458</v>
      </c>
      <c r="E1274">
        <v>987219.99</v>
      </c>
    </row>
    <row r="1275" spans="1:5" x14ac:dyDescent="0.25">
      <c r="A1275" t="s">
        <v>65</v>
      </c>
      <c r="B1275" s="190">
        <v>43764</v>
      </c>
      <c r="C1275">
        <v>49</v>
      </c>
      <c r="D1275" t="s">
        <v>459</v>
      </c>
      <c r="E1275">
        <v>422408.38</v>
      </c>
    </row>
    <row r="1276" spans="1:5" x14ac:dyDescent="0.25">
      <c r="A1276" t="s">
        <v>65</v>
      </c>
      <c r="B1276" s="190">
        <v>43764</v>
      </c>
      <c r="C1276">
        <v>49</v>
      </c>
      <c r="D1276" t="s">
        <v>460</v>
      </c>
      <c r="E1276">
        <v>0</v>
      </c>
    </row>
    <row r="1277" spans="1:5" x14ac:dyDescent="0.25">
      <c r="A1277" t="s">
        <v>65</v>
      </c>
      <c r="B1277" s="190">
        <v>43799</v>
      </c>
      <c r="C1277">
        <v>49</v>
      </c>
      <c r="D1277" t="s">
        <v>449</v>
      </c>
      <c r="E1277">
        <v>28393160.27</v>
      </c>
    </row>
    <row r="1278" spans="1:5" x14ac:dyDescent="0.25">
      <c r="A1278" t="s">
        <v>65</v>
      </c>
      <c r="B1278" s="190">
        <v>43799</v>
      </c>
      <c r="C1278">
        <v>49</v>
      </c>
      <c r="D1278" t="s">
        <v>450</v>
      </c>
      <c r="E1278">
        <v>11487833.09</v>
      </c>
    </row>
    <row r="1279" spans="1:5" x14ac:dyDescent="0.25">
      <c r="A1279" t="s">
        <v>65</v>
      </c>
      <c r="B1279" s="190">
        <v>43799</v>
      </c>
      <c r="C1279">
        <v>49</v>
      </c>
      <c r="D1279" t="s">
        <v>451</v>
      </c>
      <c r="E1279">
        <v>3295758.01</v>
      </c>
    </row>
    <row r="1280" spans="1:5" x14ac:dyDescent="0.25">
      <c r="A1280" t="s">
        <v>65</v>
      </c>
      <c r="B1280" s="190">
        <v>43799</v>
      </c>
      <c r="C1280">
        <v>49</v>
      </c>
      <c r="D1280" t="s">
        <v>452</v>
      </c>
      <c r="E1280">
        <v>2816810.39</v>
      </c>
    </row>
    <row r="1281" spans="1:5" x14ac:dyDescent="0.25">
      <c r="A1281" t="s">
        <v>65</v>
      </c>
      <c r="B1281" s="190">
        <v>43799</v>
      </c>
      <c r="C1281">
        <v>49</v>
      </c>
      <c r="D1281" t="s">
        <v>453</v>
      </c>
      <c r="E1281">
        <v>1843595.82</v>
      </c>
    </row>
    <row r="1282" spans="1:5" x14ac:dyDescent="0.25">
      <c r="A1282" t="s">
        <v>65</v>
      </c>
      <c r="B1282" s="190">
        <v>43799</v>
      </c>
      <c r="C1282">
        <v>49</v>
      </c>
      <c r="D1282" t="s">
        <v>454</v>
      </c>
      <c r="E1282">
        <v>290.26</v>
      </c>
    </row>
    <row r="1283" spans="1:5" x14ac:dyDescent="0.25">
      <c r="A1283" t="s">
        <v>65</v>
      </c>
      <c r="B1283" s="190">
        <v>43799</v>
      </c>
      <c r="C1283">
        <v>49</v>
      </c>
      <c r="D1283" t="s">
        <v>455</v>
      </c>
      <c r="E1283">
        <v>14205363.689999999</v>
      </c>
    </row>
    <row r="1284" spans="1:5" x14ac:dyDescent="0.25">
      <c r="A1284" t="s">
        <v>65</v>
      </c>
      <c r="B1284" s="190">
        <v>43799</v>
      </c>
      <c r="C1284">
        <v>49</v>
      </c>
      <c r="D1284" t="s">
        <v>456</v>
      </c>
      <c r="E1284">
        <v>5667046.3300000001</v>
      </c>
    </row>
    <row r="1285" spans="1:5" x14ac:dyDescent="0.25">
      <c r="A1285" t="s">
        <v>65</v>
      </c>
      <c r="B1285" s="190">
        <v>43799</v>
      </c>
      <c r="C1285">
        <v>49</v>
      </c>
      <c r="D1285" t="s">
        <v>457</v>
      </c>
      <c r="E1285">
        <v>550455.23</v>
      </c>
    </row>
    <row r="1286" spans="1:5" x14ac:dyDescent="0.25">
      <c r="A1286" t="s">
        <v>65</v>
      </c>
      <c r="B1286" s="190">
        <v>43799</v>
      </c>
      <c r="C1286">
        <v>49</v>
      </c>
      <c r="D1286" t="s">
        <v>458</v>
      </c>
      <c r="E1286">
        <v>1108829.67</v>
      </c>
    </row>
    <row r="1287" spans="1:5" x14ac:dyDescent="0.25">
      <c r="A1287" t="s">
        <v>65</v>
      </c>
      <c r="B1287" s="190">
        <v>43799</v>
      </c>
      <c r="C1287">
        <v>49</v>
      </c>
      <c r="D1287" t="s">
        <v>459</v>
      </c>
      <c r="E1287">
        <v>572076.73</v>
      </c>
    </row>
    <row r="1288" spans="1:5" x14ac:dyDescent="0.25">
      <c r="A1288" t="s">
        <v>65</v>
      </c>
      <c r="B1288" s="190">
        <v>43799</v>
      </c>
      <c r="C1288">
        <v>49</v>
      </c>
      <c r="D1288" t="s">
        <v>460</v>
      </c>
      <c r="E1288">
        <v>53902.9</v>
      </c>
    </row>
    <row r="1289" spans="1:5" x14ac:dyDescent="0.25">
      <c r="A1289" t="s">
        <v>65</v>
      </c>
      <c r="B1289" s="190">
        <v>43820</v>
      </c>
      <c r="C1289">
        <v>49</v>
      </c>
      <c r="D1289" t="s">
        <v>449</v>
      </c>
      <c r="E1289">
        <v>28669787.050000001</v>
      </c>
    </row>
    <row r="1290" spans="1:5" x14ac:dyDescent="0.25">
      <c r="A1290" t="s">
        <v>65</v>
      </c>
      <c r="B1290" s="190">
        <v>43820</v>
      </c>
      <c r="C1290">
        <v>49</v>
      </c>
      <c r="D1290" t="s">
        <v>450</v>
      </c>
      <c r="E1290">
        <v>11790592.26</v>
      </c>
    </row>
    <row r="1291" spans="1:5" x14ac:dyDescent="0.25">
      <c r="A1291" t="s">
        <v>65</v>
      </c>
      <c r="B1291" s="190">
        <v>43820</v>
      </c>
      <c r="C1291">
        <v>49</v>
      </c>
      <c r="D1291" t="s">
        <v>451</v>
      </c>
      <c r="E1291">
        <v>3217826.91</v>
      </c>
    </row>
    <row r="1292" spans="1:5" x14ac:dyDescent="0.25">
      <c r="A1292" t="s">
        <v>65</v>
      </c>
      <c r="B1292" s="190">
        <v>43820</v>
      </c>
      <c r="C1292">
        <v>49</v>
      </c>
      <c r="D1292" t="s">
        <v>452</v>
      </c>
      <c r="E1292">
        <v>2651679.0099999998</v>
      </c>
    </row>
    <row r="1293" spans="1:5" x14ac:dyDescent="0.25">
      <c r="A1293" t="s">
        <v>65</v>
      </c>
      <c r="B1293" s="190">
        <v>43820</v>
      </c>
      <c r="C1293">
        <v>49</v>
      </c>
      <c r="D1293" t="s">
        <v>453</v>
      </c>
      <c r="E1293">
        <v>2628496.7400000002</v>
      </c>
    </row>
    <row r="1294" spans="1:5" x14ac:dyDescent="0.25">
      <c r="A1294" t="s">
        <v>65</v>
      </c>
      <c r="B1294" s="190">
        <v>43820</v>
      </c>
      <c r="C1294">
        <v>49</v>
      </c>
      <c r="D1294" t="s">
        <v>454</v>
      </c>
      <c r="E1294">
        <v>18674.21</v>
      </c>
    </row>
    <row r="1295" spans="1:5" x14ac:dyDescent="0.25">
      <c r="A1295" t="s">
        <v>65</v>
      </c>
      <c r="B1295" s="190">
        <v>43820</v>
      </c>
      <c r="C1295">
        <v>49</v>
      </c>
      <c r="D1295" t="s">
        <v>455</v>
      </c>
      <c r="E1295">
        <v>14901224.619999999</v>
      </c>
    </row>
    <row r="1296" spans="1:5" x14ac:dyDescent="0.25">
      <c r="A1296" t="s">
        <v>65</v>
      </c>
      <c r="B1296" s="190">
        <v>43820</v>
      </c>
      <c r="C1296">
        <v>49</v>
      </c>
      <c r="D1296" t="s">
        <v>456</v>
      </c>
      <c r="E1296">
        <v>5884502.0700000003</v>
      </c>
    </row>
    <row r="1297" spans="1:5" x14ac:dyDescent="0.25">
      <c r="A1297" t="s">
        <v>65</v>
      </c>
      <c r="B1297" s="190">
        <v>43820</v>
      </c>
      <c r="C1297">
        <v>49</v>
      </c>
      <c r="D1297" t="s">
        <v>457</v>
      </c>
      <c r="E1297">
        <v>601405.93999999994</v>
      </c>
    </row>
    <row r="1298" spans="1:5" x14ac:dyDescent="0.25">
      <c r="A1298" t="s">
        <v>65</v>
      </c>
      <c r="B1298" s="190">
        <v>43820</v>
      </c>
      <c r="C1298">
        <v>49</v>
      </c>
      <c r="D1298" t="s">
        <v>458</v>
      </c>
      <c r="E1298">
        <v>1277449.3700000001</v>
      </c>
    </row>
    <row r="1299" spans="1:5" x14ac:dyDescent="0.25">
      <c r="A1299" t="s">
        <v>65</v>
      </c>
      <c r="B1299" s="190">
        <v>43820</v>
      </c>
      <c r="C1299">
        <v>49</v>
      </c>
      <c r="D1299" t="s">
        <v>459</v>
      </c>
      <c r="E1299">
        <v>672536.07</v>
      </c>
    </row>
    <row r="1300" spans="1:5" x14ac:dyDescent="0.25">
      <c r="A1300" t="s">
        <v>65</v>
      </c>
      <c r="B1300" s="190">
        <v>43820</v>
      </c>
      <c r="C1300">
        <v>49</v>
      </c>
      <c r="D1300" t="s">
        <v>460</v>
      </c>
      <c r="E1300">
        <v>0</v>
      </c>
    </row>
    <row r="1301" spans="1:5" x14ac:dyDescent="0.25">
      <c r="A1301" t="s">
        <v>65</v>
      </c>
      <c r="B1301" s="190">
        <v>43855</v>
      </c>
      <c r="C1301">
        <v>49</v>
      </c>
      <c r="D1301" t="s">
        <v>449</v>
      </c>
      <c r="E1301">
        <v>30785289.190000001</v>
      </c>
    </row>
    <row r="1302" spans="1:5" x14ac:dyDescent="0.25">
      <c r="A1302" t="s">
        <v>65</v>
      </c>
      <c r="B1302" s="190">
        <v>43855</v>
      </c>
      <c r="C1302">
        <v>49</v>
      </c>
      <c r="D1302" t="s">
        <v>450</v>
      </c>
      <c r="E1302">
        <v>12455623.68</v>
      </c>
    </row>
    <row r="1303" spans="1:5" x14ac:dyDescent="0.25">
      <c r="A1303" t="s">
        <v>65</v>
      </c>
      <c r="B1303" s="190">
        <v>43855</v>
      </c>
      <c r="C1303">
        <v>49</v>
      </c>
      <c r="D1303" t="s">
        <v>451</v>
      </c>
      <c r="E1303">
        <v>3390222.69</v>
      </c>
    </row>
    <row r="1304" spans="1:5" x14ac:dyDescent="0.25">
      <c r="A1304" t="s">
        <v>65</v>
      </c>
      <c r="B1304" s="190">
        <v>43855</v>
      </c>
      <c r="C1304">
        <v>49</v>
      </c>
      <c r="D1304" t="s">
        <v>452</v>
      </c>
      <c r="E1304">
        <v>2536874.15</v>
      </c>
    </row>
    <row r="1305" spans="1:5" x14ac:dyDescent="0.25">
      <c r="A1305" t="s">
        <v>65</v>
      </c>
      <c r="B1305" s="190">
        <v>43855</v>
      </c>
      <c r="C1305">
        <v>49</v>
      </c>
      <c r="D1305" t="s">
        <v>453</v>
      </c>
      <c r="E1305">
        <v>2768601.02</v>
      </c>
    </row>
    <row r="1306" spans="1:5" x14ac:dyDescent="0.25">
      <c r="A1306" t="s">
        <v>65</v>
      </c>
      <c r="B1306" s="190">
        <v>43855</v>
      </c>
      <c r="C1306">
        <v>49</v>
      </c>
      <c r="D1306" t="s">
        <v>454</v>
      </c>
      <c r="E1306">
        <v>18614.240000000002</v>
      </c>
    </row>
    <row r="1307" spans="1:5" x14ac:dyDescent="0.25">
      <c r="A1307" t="s">
        <v>65</v>
      </c>
      <c r="B1307" s="190">
        <v>43855</v>
      </c>
      <c r="C1307">
        <v>49</v>
      </c>
      <c r="D1307" t="s">
        <v>455</v>
      </c>
      <c r="E1307">
        <v>17937457.510000002</v>
      </c>
    </row>
    <row r="1308" spans="1:5" x14ac:dyDescent="0.25">
      <c r="A1308" t="s">
        <v>65</v>
      </c>
      <c r="B1308" s="190">
        <v>43855</v>
      </c>
      <c r="C1308">
        <v>49</v>
      </c>
      <c r="D1308" t="s">
        <v>456</v>
      </c>
      <c r="E1308">
        <v>6723390.4299999997</v>
      </c>
    </row>
    <row r="1309" spans="1:5" x14ac:dyDescent="0.25">
      <c r="A1309" t="s">
        <v>65</v>
      </c>
      <c r="B1309" s="190">
        <v>43855</v>
      </c>
      <c r="C1309">
        <v>49</v>
      </c>
      <c r="D1309" t="s">
        <v>457</v>
      </c>
      <c r="E1309">
        <v>1001313.56</v>
      </c>
    </row>
    <row r="1310" spans="1:5" x14ac:dyDescent="0.25">
      <c r="A1310" t="s">
        <v>65</v>
      </c>
      <c r="B1310" s="190">
        <v>43855</v>
      </c>
      <c r="C1310">
        <v>49</v>
      </c>
      <c r="D1310" t="s">
        <v>458</v>
      </c>
      <c r="E1310">
        <v>1326725.3999999999</v>
      </c>
    </row>
    <row r="1311" spans="1:5" x14ac:dyDescent="0.25">
      <c r="A1311" t="s">
        <v>65</v>
      </c>
      <c r="B1311" s="190">
        <v>43855</v>
      </c>
      <c r="C1311">
        <v>49</v>
      </c>
      <c r="D1311" t="s">
        <v>459</v>
      </c>
      <c r="E1311">
        <v>944605.42</v>
      </c>
    </row>
    <row r="1312" spans="1:5" x14ac:dyDescent="0.25">
      <c r="A1312" t="s">
        <v>65</v>
      </c>
      <c r="B1312" s="190">
        <v>43855</v>
      </c>
      <c r="C1312">
        <v>49</v>
      </c>
      <c r="D1312" t="s">
        <v>460</v>
      </c>
      <c r="E1312">
        <v>0</v>
      </c>
    </row>
    <row r="1313" spans="1:5" x14ac:dyDescent="0.25">
      <c r="A1313" t="s">
        <v>65</v>
      </c>
      <c r="B1313" s="190">
        <v>43890</v>
      </c>
      <c r="C1313">
        <v>49</v>
      </c>
      <c r="D1313" t="s">
        <v>449</v>
      </c>
      <c r="E1313">
        <v>34386706.990000002</v>
      </c>
    </row>
    <row r="1314" spans="1:5" x14ac:dyDescent="0.25">
      <c r="A1314" t="s">
        <v>65</v>
      </c>
      <c r="B1314" s="190">
        <v>43890</v>
      </c>
      <c r="C1314">
        <v>49</v>
      </c>
      <c r="D1314" t="s">
        <v>450</v>
      </c>
      <c r="E1314">
        <v>12748326.93</v>
      </c>
    </row>
    <row r="1315" spans="1:5" x14ac:dyDescent="0.25">
      <c r="A1315" t="s">
        <v>65</v>
      </c>
      <c r="B1315" s="190">
        <v>43890</v>
      </c>
      <c r="C1315">
        <v>49</v>
      </c>
      <c r="D1315" t="s">
        <v>451</v>
      </c>
      <c r="E1315">
        <v>3611153.08</v>
      </c>
    </row>
    <row r="1316" spans="1:5" x14ac:dyDescent="0.25">
      <c r="A1316" t="s">
        <v>65</v>
      </c>
      <c r="B1316" s="190">
        <v>43890</v>
      </c>
      <c r="C1316">
        <v>49</v>
      </c>
      <c r="D1316" t="s">
        <v>452</v>
      </c>
      <c r="E1316">
        <v>2732070.1</v>
      </c>
    </row>
    <row r="1317" spans="1:5" x14ac:dyDescent="0.25">
      <c r="A1317" t="s">
        <v>65</v>
      </c>
      <c r="B1317" s="190">
        <v>43890</v>
      </c>
      <c r="C1317">
        <v>49</v>
      </c>
      <c r="D1317" t="s">
        <v>453</v>
      </c>
      <c r="E1317">
        <v>1845385.03</v>
      </c>
    </row>
    <row r="1318" spans="1:5" x14ac:dyDescent="0.25">
      <c r="A1318" t="s">
        <v>65</v>
      </c>
      <c r="B1318" s="190">
        <v>43890</v>
      </c>
      <c r="C1318">
        <v>49</v>
      </c>
      <c r="D1318" t="s">
        <v>454</v>
      </c>
      <c r="E1318">
        <v>0</v>
      </c>
    </row>
    <row r="1319" spans="1:5" x14ac:dyDescent="0.25">
      <c r="A1319" t="s">
        <v>65</v>
      </c>
      <c r="B1319" s="190">
        <v>43890</v>
      </c>
      <c r="C1319">
        <v>49</v>
      </c>
      <c r="D1319" t="s">
        <v>455</v>
      </c>
      <c r="E1319">
        <v>22041992.27</v>
      </c>
    </row>
    <row r="1320" spans="1:5" x14ac:dyDescent="0.25">
      <c r="A1320" t="s">
        <v>65</v>
      </c>
      <c r="B1320" s="190">
        <v>43890</v>
      </c>
      <c r="C1320">
        <v>49</v>
      </c>
      <c r="D1320" t="s">
        <v>456</v>
      </c>
      <c r="E1320">
        <v>6083895.3399999999</v>
      </c>
    </row>
    <row r="1321" spans="1:5" x14ac:dyDescent="0.25">
      <c r="A1321" t="s">
        <v>65</v>
      </c>
      <c r="B1321" s="190">
        <v>43890</v>
      </c>
      <c r="C1321">
        <v>49</v>
      </c>
      <c r="D1321" t="s">
        <v>457</v>
      </c>
      <c r="E1321">
        <v>1289054.28</v>
      </c>
    </row>
    <row r="1322" spans="1:5" x14ac:dyDescent="0.25">
      <c r="A1322" t="s">
        <v>65</v>
      </c>
      <c r="B1322" s="190">
        <v>43890</v>
      </c>
      <c r="C1322">
        <v>49</v>
      </c>
      <c r="D1322" t="s">
        <v>458</v>
      </c>
      <c r="E1322">
        <v>1511590.78</v>
      </c>
    </row>
    <row r="1323" spans="1:5" x14ac:dyDescent="0.25">
      <c r="A1323" t="s">
        <v>65</v>
      </c>
      <c r="B1323" s="190">
        <v>43890</v>
      </c>
      <c r="C1323">
        <v>49</v>
      </c>
      <c r="D1323" t="s">
        <v>459</v>
      </c>
      <c r="E1323">
        <v>989626.87</v>
      </c>
    </row>
    <row r="1324" spans="1:5" x14ac:dyDescent="0.25">
      <c r="A1324" t="s">
        <v>65</v>
      </c>
      <c r="B1324" s="190">
        <v>43890</v>
      </c>
      <c r="C1324">
        <v>49</v>
      </c>
      <c r="D1324" t="s">
        <v>460</v>
      </c>
      <c r="E1324">
        <v>0</v>
      </c>
    </row>
    <row r="1325" spans="1:5" x14ac:dyDescent="0.25">
      <c r="A1325" t="s">
        <v>65</v>
      </c>
      <c r="B1325" s="190">
        <v>43918</v>
      </c>
      <c r="C1325">
        <v>49</v>
      </c>
      <c r="D1325" t="s">
        <v>449</v>
      </c>
      <c r="E1325">
        <v>36831988.590000004</v>
      </c>
    </row>
    <row r="1326" spans="1:5" x14ac:dyDescent="0.25">
      <c r="A1326" t="s">
        <v>65</v>
      </c>
      <c r="B1326" s="190">
        <v>43918</v>
      </c>
      <c r="C1326">
        <v>49</v>
      </c>
      <c r="D1326" t="s">
        <v>450</v>
      </c>
      <c r="E1326">
        <v>13132409.26</v>
      </c>
    </row>
    <row r="1327" spans="1:5" x14ac:dyDescent="0.25">
      <c r="A1327" t="s">
        <v>65</v>
      </c>
      <c r="B1327" s="190">
        <v>43918</v>
      </c>
      <c r="C1327">
        <v>49</v>
      </c>
      <c r="D1327" t="s">
        <v>451</v>
      </c>
      <c r="E1327">
        <v>4435443.38</v>
      </c>
    </row>
    <row r="1328" spans="1:5" x14ac:dyDescent="0.25">
      <c r="A1328" t="s">
        <v>65</v>
      </c>
      <c r="B1328" s="190">
        <v>43918</v>
      </c>
      <c r="C1328">
        <v>49</v>
      </c>
      <c r="D1328" t="s">
        <v>452</v>
      </c>
      <c r="E1328">
        <v>3551653.7</v>
      </c>
    </row>
    <row r="1329" spans="1:5" x14ac:dyDescent="0.25">
      <c r="A1329" t="s">
        <v>65</v>
      </c>
      <c r="B1329" s="190">
        <v>43918</v>
      </c>
      <c r="C1329">
        <v>49</v>
      </c>
      <c r="D1329" t="s">
        <v>453</v>
      </c>
      <c r="E1329">
        <v>2996523.2</v>
      </c>
    </row>
    <row r="1330" spans="1:5" x14ac:dyDescent="0.25">
      <c r="A1330" t="s">
        <v>65</v>
      </c>
      <c r="B1330" s="190">
        <v>43918</v>
      </c>
      <c r="C1330">
        <v>49</v>
      </c>
      <c r="D1330" t="s">
        <v>454</v>
      </c>
      <c r="E1330">
        <v>136.34</v>
      </c>
    </row>
    <row r="1331" spans="1:5" x14ac:dyDescent="0.25">
      <c r="A1331" t="s">
        <v>65</v>
      </c>
      <c r="B1331" s="190">
        <v>43918</v>
      </c>
      <c r="C1331">
        <v>49</v>
      </c>
      <c r="D1331" t="s">
        <v>455</v>
      </c>
      <c r="E1331">
        <v>24997127.25</v>
      </c>
    </row>
    <row r="1332" spans="1:5" x14ac:dyDescent="0.25">
      <c r="A1332" t="s">
        <v>65</v>
      </c>
      <c r="B1332" s="190">
        <v>43918</v>
      </c>
      <c r="C1332">
        <v>49</v>
      </c>
      <c r="D1332" t="s">
        <v>456</v>
      </c>
      <c r="E1332">
        <v>6355832.0199999996</v>
      </c>
    </row>
    <row r="1333" spans="1:5" x14ac:dyDescent="0.25">
      <c r="A1333" t="s">
        <v>65</v>
      </c>
      <c r="B1333" s="190">
        <v>43918</v>
      </c>
      <c r="C1333">
        <v>49</v>
      </c>
      <c r="D1333" t="s">
        <v>457</v>
      </c>
      <c r="E1333">
        <v>1683267.58</v>
      </c>
    </row>
    <row r="1334" spans="1:5" x14ac:dyDescent="0.25">
      <c r="A1334" t="s">
        <v>65</v>
      </c>
      <c r="B1334" s="190">
        <v>43918</v>
      </c>
      <c r="C1334">
        <v>49</v>
      </c>
      <c r="D1334" t="s">
        <v>458</v>
      </c>
      <c r="E1334">
        <v>1763482.34</v>
      </c>
    </row>
    <row r="1335" spans="1:5" x14ac:dyDescent="0.25">
      <c r="A1335" t="s">
        <v>65</v>
      </c>
      <c r="B1335" s="190">
        <v>43918</v>
      </c>
      <c r="C1335">
        <v>49</v>
      </c>
      <c r="D1335" t="s">
        <v>459</v>
      </c>
      <c r="E1335">
        <v>1325233.22</v>
      </c>
    </row>
    <row r="1336" spans="1:5" x14ac:dyDescent="0.25">
      <c r="A1336" t="s">
        <v>65</v>
      </c>
      <c r="B1336" s="190">
        <v>43918</v>
      </c>
      <c r="C1336">
        <v>49</v>
      </c>
      <c r="D1336" t="s">
        <v>460</v>
      </c>
      <c r="E1336">
        <v>0</v>
      </c>
    </row>
    <row r="1337" spans="1:5" x14ac:dyDescent="0.25">
      <c r="A1337" t="s">
        <v>68</v>
      </c>
      <c r="B1337" s="190">
        <v>43554</v>
      </c>
      <c r="C1337">
        <v>49</v>
      </c>
      <c r="D1337" t="s">
        <v>449</v>
      </c>
      <c r="E1337">
        <v>44374447.270000003</v>
      </c>
    </row>
    <row r="1338" spans="1:5" x14ac:dyDescent="0.25">
      <c r="A1338" t="s">
        <v>68</v>
      </c>
      <c r="B1338" s="190">
        <v>43554</v>
      </c>
      <c r="C1338">
        <v>49</v>
      </c>
      <c r="D1338" t="s">
        <v>450</v>
      </c>
      <c r="E1338">
        <v>3187133.96</v>
      </c>
    </row>
    <row r="1339" spans="1:5" x14ac:dyDescent="0.25">
      <c r="A1339" t="s">
        <v>68</v>
      </c>
      <c r="B1339" s="190">
        <v>43554</v>
      </c>
      <c r="C1339">
        <v>49</v>
      </c>
      <c r="D1339" t="s">
        <v>451</v>
      </c>
      <c r="E1339">
        <v>10605548.630000001</v>
      </c>
    </row>
    <row r="1340" spans="1:5" x14ac:dyDescent="0.25">
      <c r="A1340" t="s">
        <v>68</v>
      </c>
      <c r="B1340" s="190">
        <v>43554</v>
      </c>
      <c r="C1340">
        <v>49</v>
      </c>
      <c r="D1340" t="s">
        <v>452</v>
      </c>
      <c r="E1340">
        <v>18614726.379999999</v>
      </c>
    </row>
    <row r="1341" spans="1:5" x14ac:dyDescent="0.25">
      <c r="A1341" t="s">
        <v>68</v>
      </c>
      <c r="B1341" s="190">
        <v>43554</v>
      </c>
      <c r="C1341">
        <v>49</v>
      </c>
      <c r="D1341" t="s">
        <v>453</v>
      </c>
      <c r="E1341">
        <v>22899445.559999999</v>
      </c>
    </row>
    <row r="1342" spans="1:5" x14ac:dyDescent="0.25">
      <c r="A1342" t="s">
        <v>68</v>
      </c>
      <c r="B1342" s="190">
        <v>43554</v>
      </c>
      <c r="C1342">
        <v>49</v>
      </c>
      <c r="D1342" t="s">
        <v>454</v>
      </c>
      <c r="E1342">
        <v>18412.3</v>
      </c>
    </row>
    <row r="1343" spans="1:5" x14ac:dyDescent="0.25">
      <c r="A1343" t="s">
        <v>68</v>
      </c>
      <c r="B1343" s="190">
        <v>43554</v>
      </c>
      <c r="C1343">
        <v>49</v>
      </c>
      <c r="D1343" t="s">
        <v>455</v>
      </c>
      <c r="E1343">
        <v>35010854.549999997</v>
      </c>
    </row>
    <row r="1344" spans="1:5" x14ac:dyDescent="0.25">
      <c r="A1344" t="s">
        <v>68</v>
      </c>
      <c r="B1344" s="190">
        <v>43554</v>
      </c>
      <c r="C1344">
        <v>49</v>
      </c>
      <c r="D1344" t="s">
        <v>456</v>
      </c>
      <c r="E1344">
        <v>3815460.1</v>
      </c>
    </row>
    <row r="1345" spans="1:5" x14ac:dyDescent="0.25">
      <c r="A1345" t="s">
        <v>68</v>
      </c>
      <c r="B1345" s="190">
        <v>43554</v>
      </c>
      <c r="C1345">
        <v>49</v>
      </c>
      <c r="D1345" t="s">
        <v>457</v>
      </c>
      <c r="E1345">
        <v>5139355.42</v>
      </c>
    </row>
    <row r="1346" spans="1:5" x14ac:dyDescent="0.25">
      <c r="A1346" t="s">
        <v>68</v>
      </c>
      <c r="B1346" s="190">
        <v>43554</v>
      </c>
      <c r="C1346">
        <v>49</v>
      </c>
      <c r="D1346" t="s">
        <v>458</v>
      </c>
      <c r="E1346">
        <v>7151330.8499999996</v>
      </c>
    </row>
    <row r="1347" spans="1:5" x14ac:dyDescent="0.25">
      <c r="A1347" t="s">
        <v>68</v>
      </c>
      <c r="B1347" s="190">
        <v>43554</v>
      </c>
      <c r="C1347">
        <v>49</v>
      </c>
      <c r="D1347" t="s">
        <v>459</v>
      </c>
      <c r="E1347">
        <v>5096794.8499999996</v>
      </c>
    </row>
    <row r="1348" spans="1:5" x14ac:dyDescent="0.25">
      <c r="A1348" t="s">
        <v>68</v>
      </c>
      <c r="B1348" s="190">
        <v>43554</v>
      </c>
      <c r="C1348">
        <v>49</v>
      </c>
      <c r="D1348" t="s">
        <v>460</v>
      </c>
      <c r="E1348">
        <v>545681.56999999995</v>
      </c>
    </row>
    <row r="1349" spans="1:5" x14ac:dyDescent="0.25">
      <c r="A1349" t="s">
        <v>68</v>
      </c>
      <c r="B1349" s="190">
        <v>43582</v>
      </c>
      <c r="C1349">
        <v>49</v>
      </c>
      <c r="D1349" t="s">
        <v>449</v>
      </c>
      <c r="E1349">
        <v>38072945.619999997</v>
      </c>
    </row>
    <row r="1350" spans="1:5" x14ac:dyDescent="0.25">
      <c r="A1350" t="s">
        <v>68</v>
      </c>
      <c r="B1350" s="190">
        <v>43582</v>
      </c>
      <c r="C1350">
        <v>49</v>
      </c>
      <c r="D1350" t="s">
        <v>450</v>
      </c>
      <c r="E1350">
        <v>2762205.04</v>
      </c>
    </row>
    <row r="1351" spans="1:5" x14ac:dyDescent="0.25">
      <c r="A1351" t="s">
        <v>68</v>
      </c>
      <c r="B1351" s="190">
        <v>43582</v>
      </c>
      <c r="C1351">
        <v>49</v>
      </c>
      <c r="D1351" t="s">
        <v>451</v>
      </c>
      <c r="E1351">
        <v>9376827.6500000004</v>
      </c>
    </row>
    <row r="1352" spans="1:5" x14ac:dyDescent="0.25">
      <c r="A1352" t="s">
        <v>68</v>
      </c>
      <c r="B1352" s="190">
        <v>43582</v>
      </c>
      <c r="C1352">
        <v>49</v>
      </c>
      <c r="D1352" t="s">
        <v>452</v>
      </c>
      <c r="E1352">
        <v>16886604.93</v>
      </c>
    </row>
    <row r="1353" spans="1:5" x14ac:dyDescent="0.25">
      <c r="A1353" t="s">
        <v>68</v>
      </c>
      <c r="B1353" s="190">
        <v>43582</v>
      </c>
      <c r="C1353">
        <v>49</v>
      </c>
      <c r="D1353" t="s">
        <v>453</v>
      </c>
      <c r="E1353">
        <v>22100771.300000001</v>
      </c>
    </row>
    <row r="1354" spans="1:5" x14ac:dyDescent="0.25">
      <c r="A1354" t="s">
        <v>68</v>
      </c>
      <c r="B1354" s="190">
        <v>43582</v>
      </c>
      <c r="C1354">
        <v>49</v>
      </c>
      <c r="D1354" t="s">
        <v>454</v>
      </c>
      <c r="E1354">
        <v>24836.09</v>
      </c>
    </row>
    <row r="1355" spans="1:5" x14ac:dyDescent="0.25">
      <c r="A1355" t="s">
        <v>68</v>
      </c>
      <c r="B1355" s="190">
        <v>43582</v>
      </c>
      <c r="C1355">
        <v>49</v>
      </c>
      <c r="D1355" t="s">
        <v>455</v>
      </c>
      <c r="E1355">
        <v>25373381.18</v>
      </c>
    </row>
    <row r="1356" spans="1:5" x14ac:dyDescent="0.25">
      <c r="A1356" t="s">
        <v>68</v>
      </c>
      <c r="B1356" s="190">
        <v>43582</v>
      </c>
      <c r="C1356">
        <v>49</v>
      </c>
      <c r="D1356" t="s">
        <v>456</v>
      </c>
      <c r="E1356">
        <v>1981289.28</v>
      </c>
    </row>
    <row r="1357" spans="1:5" x14ac:dyDescent="0.25">
      <c r="A1357" t="s">
        <v>68</v>
      </c>
      <c r="B1357" s="190">
        <v>43582</v>
      </c>
      <c r="C1357">
        <v>49</v>
      </c>
      <c r="D1357" t="s">
        <v>457</v>
      </c>
      <c r="E1357">
        <v>3392083.57</v>
      </c>
    </row>
    <row r="1358" spans="1:5" x14ac:dyDescent="0.25">
      <c r="A1358" t="s">
        <v>68</v>
      </c>
      <c r="B1358" s="190">
        <v>43582</v>
      </c>
      <c r="C1358">
        <v>49</v>
      </c>
      <c r="D1358" t="s">
        <v>458</v>
      </c>
      <c r="E1358">
        <v>5645637.5800000001</v>
      </c>
    </row>
    <row r="1359" spans="1:5" x14ac:dyDescent="0.25">
      <c r="A1359" t="s">
        <v>68</v>
      </c>
      <c r="B1359" s="190">
        <v>43582</v>
      </c>
      <c r="C1359">
        <v>49</v>
      </c>
      <c r="D1359" t="s">
        <v>459</v>
      </c>
      <c r="E1359">
        <v>4395181.9000000004</v>
      </c>
    </row>
    <row r="1360" spans="1:5" x14ac:dyDescent="0.25">
      <c r="A1360" t="s">
        <v>68</v>
      </c>
      <c r="B1360" s="190">
        <v>43582</v>
      </c>
      <c r="C1360">
        <v>49</v>
      </c>
      <c r="D1360" t="s">
        <v>460</v>
      </c>
      <c r="E1360">
        <v>642057.98</v>
      </c>
    </row>
    <row r="1361" spans="1:5" x14ac:dyDescent="0.25">
      <c r="A1361" t="s">
        <v>68</v>
      </c>
      <c r="B1361" s="190">
        <v>43610</v>
      </c>
      <c r="C1361">
        <v>49</v>
      </c>
      <c r="D1361" t="s">
        <v>449</v>
      </c>
      <c r="E1361">
        <v>38244451.659999996</v>
      </c>
    </row>
    <row r="1362" spans="1:5" x14ac:dyDescent="0.25">
      <c r="A1362" t="s">
        <v>68</v>
      </c>
      <c r="B1362" s="190">
        <v>43610</v>
      </c>
      <c r="C1362">
        <v>49</v>
      </c>
      <c r="D1362" t="s">
        <v>450</v>
      </c>
      <c r="E1362">
        <v>2625358.66</v>
      </c>
    </row>
    <row r="1363" spans="1:5" x14ac:dyDescent="0.25">
      <c r="A1363" t="s">
        <v>68</v>
      </c>
      <c r="B1363" s="190">
        <v>43610</v>
      </c>
      <c r="C1363">
        <v>49</v>
      </c>
      <c r="D1363" t="s">
        <v>451</v>
      </c>
      <c r="E1363">
        <v>8898496.5800000001</v>
      </c>
    </row>
    <row r="1364" spans="1:5" x14ac:dyDescent="0.25">
      <c r="A1364" t="s">
        <v>68</v>
      </c>
      <c r="B1364" s="190">
        <v>43610</v>
      </c>
      <c r="C1364">
        <v>49</v>
      </c>
      <c r="D1364" t="s">
        <v>452</v>
      </c>
      <c r="E1364">
        <v>16085408.449999999</v>
      </c>
    </row>
    <row r="1365" spans="1:5" x14ac:dyDescent="0.25">
      <c r="A1365" t="s">
        <v>68</v>
      </c>
      <c r="B1365" s="190">
        <v>43610</v>
      </c>
      <c r="C1365">
        <v>49</v>
      </c>
      <c r="D1365" t="s">
        <v>453</v>
      </c>
      <c r="E1365">
        <v>20209300.030000001</v>
      </c>
    </row>
    <row r="1366" spans="1:5" x14ac:dyDescent="0.25">
      <c r="A1366" t="s">
        <v>68</v>
      </c>
      <c r="B1366" s="190">
        <v>43610</v>
      </c>
      <c r="C1366">
        <v>49</v>
      </c>
      <c r="D1366" t="s">
        <v>454</v>
      </c>
      <c r="E1366">
        <v>15002.61</v>
      </c>
    </row>
    <row r="1367" spans="1:5" x14ac:dyDescent="0.25">
      <c r="A1367" t="s">
        <v>68</v>
      </c>
      <c r="B1367" s="190">
        <v>43610</v>
      </c>
      <c r="C1367">
        <v>49</v>
      </c>
      <c r="D1367" t="s">
        <v>455</v>
      </c>
      <c r="E1367">
        <v>18235807.030000001</v>
      </c>
    </row>
    <row r="1368" spans="1:5" x14ac:dyDescent="0.25">
      <c r="A1368" t="s">
        <v>68</v>
      </c>
      <c r="B1368" s="190">
        <v>43610</v>
      </c>
      <c r="C1368">
        <v>49</v>
      </c>
      <c r="D1368" t="s">
        <v>456</v>
      </c>
      <c r="E1368">
        <v>1259002.44</v>
      </c>
    </row>
    <row r="1369" spans="1:5" x14ac:dyDescent="0.25">
      <c r="A1369" t="s">
        <v>68</v>
      </c>
      <c r="B1369" s="190">
        <v>43610</v>
      </c>
      <c r="C1369">
        <v>49</v>
      </c>
      <c r="D1369" t="s">
        <v>457</v>
      </c>
      <c r="E1369">
        <v>2062323.67</v>
      </c>
    </row>
    <row r="1370" spans="1:5" x14ac:dyDescent="0.25">
      <c r="A1370" t="s">
        <v>68</v>
      </c>
      <c r="B1370" s="190">
        <v>43610</v>
      </c>
      <c r="C1370">
        <v>49</v>
      </c>
      <c r="D1370" t="s">
        <v>458</v>
      </c>
      <c r="E1370">
        <v>3898857.65</v>
      </c>
    </row>
    <row r="1371" spans="1:5" x14ac:dyDescent="0.25">
      <c r="A1371" t="s">
        <v>68</v>
      </c>
      <c r="B1371" s="190">
        <v>43610</v>
      </c>
      <c r="C1371">
        <v>49</v>
      </c>
      <c r="D1371" t="s">
        <v>459</v>
      </c>
      <c r="E1371">
        <v>4214261.4800000004</v>
      </c>
    </row>
    <row r="1372" spans="1:5" x14ac:dyDescent="0.25">
      <c r="A1372" t="s">
        <v>68</v>
      </c>
      <c r="B1372" s="190">
        <v>43610</v>
      </c>
      <c r="C1372">
        <v>49</v>
      </c>
      <c r="D1372" t="s">
        <v>460</v>
      </c>
      <c r="E1372">
        <v>589881.96</v>
      </c>
    </row>
    <row r="1373" spans="1:5" x14ac:dyDescent="0.25">
      <c r="A1373" t="s">
        <v>68</v>
      </c>
      <c r="B1373" s="190">
        <v>43645</v>
      </c>
      <c r="C1373">
        <v>49</v>
      </c>
      <c r="D1373" t="s">
        <v>449</v>
      </c>
      <c r="E1373">
        <v>37884922.210000001</v>
      </c>
    </row>
    <row r="1374" spans="1:5" x14ac:dyDescent="0.25">
      <c r="A1374" t="s">
        <v>68</v>
      </c>
      <c r="B1374" s="190">
        <v>43645</v>
      </c>
      <c r="C1374">
        <v>49</v>
      </c>
      <c r="D1374" t="s">
        <v>450</v>
      </c>
      <c r="E1374">
        <v>2541588</v>
      </c>
    </row>
    <row r="1375" spans="1:5" x14ac:dyDescent="0.25">
      <c r="A1375" t="s">
        <v>68</v>
      </c>
      <c r="B1375" s="190">
        <v>43645</v>
      </c>
      <c r="C1375">
        <v>49</v>
      </c>
      <c r="D1375" t="s">
        <v>451</v>
      </c>
      <c r="E1375">
        <v>8692860.4700000007</v>
      </c>
    </row>
    <row r="1376" spans="1:5" x14ac:dyDescent="0.25">
      <c r="A1376" t="s">
        <v>68</v>
      </c>
      <c r="B1376" s="190">
        <v>43645</v>
      </c>
      <c r="C1376">
        <v>49</v>
      </c>
      <c r="D1376" t="s">
        <v>452</v>
      </c>
      <c r="E1376">
        <v>15733169.99</v>
      </c>
    </row>
    <row r="1377" spans="1:5" x14ac:dyDescent="0.25">
      <c r="A1377" t="s">
        <v>68</v>
      </c>
      <c r="B1377" s="190">
        <v>43645</v>
      </c>
      <c r="C1377">
        <v>49</v>
      </c>
      <c r="D1377" t="s">
        <v>453</v>
      </c>
      <c r="E1377">
        <v>19094126.75</v>
      </c>
    </row>
    <row r="1378" spans="1:5" x14ac:dyDescent="0.25">
      <c r="A1378" t="s">
        <v>68</v>
      </c>
      <c r="B1378" s="190">
        <v>43645</v>
      </c>
      <c r="C1378">
        <v>49</v>
      </c>
      <c r="D1378" t="s">
        <v>454</v>
      </c>
      <c r="E1378">
        <v>16955.61</v>
      </c>
    </row>
    <row r="1379" spans="1:5" x14ac:dyDescent="0.25">
      <c r="A1379" t="s">
        <v>68</v>
      </c>
      <c r="B1379" s="190">
        <v>43645</v>
      </c>
      <c r="C1379">
        <v>49</v>
      </c>
      <c r="D1379" t="s">
        <v>455</v>
      </c>
      <c r="E1379">
        <v>11664183.460000001</v>
      </c>
    </row>
    <row r="1380" spans="1:5" x14ac:dyDescent="0.25">
      <c r="A1380" t="s">
        <v>68</v>
      </c>
      <c r="B1380" s="190">
        <v>43645</v>
      </c>
      <c r="C1380">
        <v>49</v>
      </c>
      <c r="D1380" t="s">
        <v>456</v>
      </c>
      <c r="E1380">
        <v>823287</v>
      </c>
    </row>
    <row r="1381" spans="1:5" x14ac:dyDescent="0.25">
      <c r="A1381" t="s">
        <v>68</v>
      </c>
      <c r="B1381" s="190">
        <v>43645</v>
      </c>
      <c r="C1381">
        <v>49</v>
      </c>
      <c r="D1381" t="s">
        <v>457</v>
      </c>
      <c r="E1381">
        <v>1218502.22</v>
      </c>
    </row>
    <row r="1382" spans="1:5" x14ac:dyDescent="0.25">
      <c r="A1382" t="s">
        <v>68</v>
      </c>
      <c r="B1382" s="190">
        <v>43645</v>
      </c>
      <c r="C1382">
        <v>49</v>
      </c>
      <c r="D1382" t="s">
        <v>458</v>
      </c>
      <c r="E1382">
        <v>2737896.27</v>
      </c>
    </row>
    <row r="1383" spans="1:5" x14ac:dyDescent="0.25">
      <c r="A1383" t="s">
        <v>68</v>
      </c>
      <c r="B1383" s="190">
        <v>43645</v>
      </c>
      <c r="C1383">
        <v>49</v>
      </c>
      <c r="D1383" t="s">
        <v>459</v>
      </c>
      <c r="E1383">
        <v>2641807.2200000002</v>
      </c>
    </row>
    <row r="1384" spans="1:5" x14ac:dyDescent="0.25">
      <c r="A1384" t="s">
        <v>68</v>
      </c>
      <c r="B1384" s="190">
        <v>43645</v>
      </c>
      <c r="C1384">
        <v>49</v>
      </c>
      <c r="D1384" t="s">
        <v>460</v>
      </c>
      <c r="E1384">
        <v>530863.75</v>
      </c>
    </row>
    <row r="1385" spans="1:5" x14ac:dyDescent="0.25">
      <c r="A1385" t="s">
        <v>68</v>
      </c>
      <c r="B1385" s="190">
        <v>43673</v>
      </c>
      <c r="C1385">
        <v>49</v>
      </c>
      <c r="D1385" t="s">
        <v>449</v>
      </c>
      <c r="E1385">
        <v>56242792.869999997</v>
      </c>
    </row>
    <row r="1386" spans="1:5" x14ac:dyDescent="0.25">
      <c r="A1386" t="s">
        <v>68</v>
      </c>
      <c r="B1386" s="190">
        <v>43673</v>
      </c>
      <c r="C1386">
        <v>49</v>
      </c>
      <c r="D1386" t="s">
        <v>450</v>
      </c>
      <c r="E1386">
        <v>3401152.47</v>
      </c>
    </row>
    <row r="1387" spans="1:5" x14ac:dyDescent="0.25">
      <c r="A1387" t="s">
        <v>68</v>
      </c>
      <c r="B1387" s="190">
        <v>43673</v>
      </c>
      <c r="C1387">
        <v>49</v>
      </c>
      <c r="D1387" t="s">
        <v>451</v>
      </c>
      <c r="E1387">
        <v>10834756.16</v>
      </c>
    </row>
    <row r="1388" spans="1:5" x14ac:dyDescent="0.25">
      <c r="A1388" t="s">
        <v>68</v>
      </c>
      <c r="B1388" s="190">
        <v>43673</v>
      </c>
      <c r="C1388">
        <v>49</v>
      </c>
      <c r="D1388" t="s">
        <v>452</v>
      </c>
      <c r="E1388">
        <v>21967358.530000001</v>
      </c>
    </row>
    <row r="1389" spans="1:5" x14ac:dyDescent="0.25">
      <c r="A1389" t="s">
        <v>68</v>
      </c>
      <c r="B1389" s="190">
        <v>43673</v>
      </c>
      <c r="C1389">
        <v>49</v>
      </c>
      <c r="D1389" t="s">
        <v>453</v>
      </c>
      <c r="E1389">
        <v>22106031.100000001</v>
      </c>
    </row>
    <row r="1390" spans="1:5" x14ac:dyDescent="0.25">
      <c r="A1390" t="s">
        <v>68</v>
      </c>
      <c r="B1390" s="190">
        <v>43673</v>
      </c>
      <c r="C1390">
        <v>49</v>
      </c>
      <c r="D1390" t="s">
        <v>454</v>
      </c>
      <c r="E1390">
        <v>16470.43</v>
      </c>
    </row>
    <row r="1391" spans="1:5" x14ac:dyDescent="0.25">
      <c r="A1391" t="s">
        <v>68</v>
      </c>
      <c r="B1391" s="190">
        <v>43673</v>
      </c>
      <c r="C1391">
        <v>49</v>
      </c>
      <c r="D1391" t="s">
        <v>455</v>
      </c>
      <c r="E1391">
        <v>10271171.23</v>
      </c>
    </row>
    <row r="1392" spans="1:5" x14ac:dyDescent="0.25">
      <c r="A1392" t="s">
        <v>68</v>
      </c>
      <c r="B1392" s="190">
        <v>43673</v>
      </c>
      <c r="C1392">
        <v>49</v>
      </c>
      <c r="D1392" t="s">
        <v>456</v>
      </c>
      <c r="E1392">
        <v>586925.21</v>
      </c>
    </row>
    <row r="1393" spans="1:5" x14ac:dyDescent="0.25">
      <c r="A1393" t="s">
        <v>68</v>
      </c>
      <c r="B1393" s="190">
        <v>43673</v>
      </c>
      <c r="C1393">
        <v>49</v>
      </c>
      <c r="D1393" t="s">
        <v>457</v>
      </c>
      <c r="E1393">
        <v>1166155.3400000001</v>
      </c>
    </row>
    <row r="1394" spans="1:5" x14ac:dyDescent="0.25">
      <c r="A1394" t="s">
        <v>68</v>
      </c>
      <c r="B1394" s="190">
        <v>43673</v>
      </c>
      <c r="C1394">
        <v>49</v>
      </c>
      <c r="D1394" t="s">
        <v>458</v>
      </c>
      <c r="E1394">
        <v>2328065.31</v>
      </c>
    </row>
    <row r="1395" spans="1:5" x14ac:dyDescent="0.25">
      <c r="A1395" t="s">
        <v>68</v>
      </c>
      <c r="B1395" s="190">
        <v>43673</v>
      </c>
      <c r="C1395">
        <v>49</v>
      </c>
      <c r="D1395" t="s">
        <v>459</v>
      </c>
      <c r="E1395">
        <v>2584602.34</v>
      </c>
    </row>
    <row r="1396" spans="1:5" x14ac:dyDescent="0.25">
      <c r="A1396" t="s">
        <v>68</v>
      </c>
      <c r="B1396" s="190">
        <v>43673</v>
      </c>
      <c r="C1396">
        <v>49</v>
      </c>
      <c r="D1396" t="s">
        <v>460</v>
      </c>
      <c r="E1396">
        <v>328838.31</v>
      </c>
    </row>
    <row r="1397" spans="1:5" x14ac:dyDescent="0.25">
      <c r="A1397" t="s">
        <v>68</v>
      </c>
      <c r="B1397" s="190">
        <v>43708</v>
      </c>
      <c r="C1397">
        <v>49</v>
      </c>
      <c r="D1397" t="s">
        <v>449</v>
      </c>
      <c r="E1397">
        <v>64381175</v>
      </c>
    </row>
    <row r="1398" spans="1:5" x14ac:dyDescent="0.25">
      <c r="A1398" t="s">
        <v>68</v>
      </c>
      <c r="B1398" s="190">
        <v>43708</v>
      </c>
      <c r="C1398">
        <v>49</v>
      </c>
      <c r="D1398" t="s">
        <v>450</v>
      </c>
      <c r="E1398">
        <v>3867695.86</v>
      </c>
    </row>
    <row r="1399" spans="1:5" x14ac:dyDescent="0.25">
      <c r="A1399" t="s">
        <v>68</v>
      </c>
      <c r="B1399" s="190">
        <v>43708</v>
      </c>
      <c r="C1399">
        <v>49</v>
      </c>
      <c r="D1399" t="s">
        <v>451</v>
      </c>
      <c r="E1399">
        <v>11716207.470000001</v>
      </c>
    </row>
    <row r="1400" spans="1:5" x14ac:dyDescent="0.25">
      <c r="A1400" t="s">
        <v>68</v>
      </c>
      <c r="B1400" s="190">
        <v>43708</v>
      </c>
      <c r="C1400">
        <v>49</v>
      </c>
      <c r="D1400" t="s">
        <v>452</v>
      </c>
      <c r="E1400">
        <v>18540175.41</v>
      </c>
    </row>
    <row r="1401" spans="1:5" x14ac:dyDescent="0.25">
      <c r="A1401" t="s">
        <v>68</v>
      </c>
      <c r="B1401" s="190">
        <v>43708</v>
      </c>
      <c r="C1401">
        <v>49</v>
      </c>
      <c r="D1401" t="s">
        <v>453</v>
      </c>
      <c r="E1401">
        <v>23107732.219999999</v>
      </c>
    </row>
    <row r="1402" spans="1:5" x14ac:dyDescent="0.25">
      <c r="A1402" t="s">
        <v>68</v>
      </c>
      <c r="B1402" s="190">
        <v>43708</v>
      </c>
      <c r="C1402">
        <v>49</v>
      </c>
      <c r="D1402" t="s">
        <v>454</v>
      </c>
      <c r="E1402">
        <v>126448.94</v>
      </c>
    </row>
    <row r="1403" spans="1:5" x14ac:dyDescent="0.25">
      <c r="A1403" t="s">
        <v>68</v>
      </c>
      <c r="B1403" s="190">
        <v>43708</v>
      </c>
      <c r="C1403">
        <v>49</v>
      </c>
      <c r="D1403" t="s">
        <v>455</v>
      </c>
      <c r="E1403">
        <v>9375011.1699999999</v>
      </c>
    </row>
    <row r="1404" spans="1:5" x14ac:dyDescent="0.25">
      <c r="A1404" t="s">
        <v>68</v>
      </c>
      <c r="B1404" s="190">
        <v>43708</v>
      </c>
      <c r="C1404">
        <v>49</v>
      </c>
      <c r="D1404" t="s">
        <v>456</v>
      </c>
      <c r="E1404">
        <v>503590.98</v>
      </c>
    </row>
    <row r="1405" spans="1:5" x14ac:dyDescent="0.25">
      <c r="A1405" t="s">
        <v>68</v>
      </c>
      <c r="B1405" s="190">
        <v>43708</v>
      </c>
      <c r="C1405">
        <v>49</v>
      </c>
      <c r="D1405" t="s">
        <v>457</v>
      </c>
      <c r="E1405">
        <v>1025342.24</v>
      </c>
    </row>
    <row r="1406" spans="1:5" x14ac:dyDescent="0.25">
      <c r="A1406" t="s">
        <v>68</v>
      </c>
      <c r="B1406" s="190">
        <v>43708</v>
      </c>
      <c r="C1406">
        <v>49</v>
      </c>
      <c r="D1406" t="s">
        <v>458</v>
      </c>
      <c r="E1406">
        <v>2110454.15</v>
      </c>
    </row>
    <row r="1407" spans="1:5" x14ac:dyDescent="0.25">
      <c r="A1407" t="s">
        <v>68</v>
      </c>
      <c r="B1407" s="190">
        <v>43708</v>
      </c>
      <c r="C1407">
        <v>49</v>
      </c>
      <c r="D1407" t="s">
        <v>459</v>
      </c>
      <c r="E1407">
        <v>2254854.6800000002</v>
      </c>
    </row>
    <row r="1408" spans="1:5" x14ac:dyDescent="0.25">
      <c r="A1408" t="s">
        <v>68</v>
      </c>
      <c r="B1408" s="190">
        <v>43708</v>
      </c>
      <c r="C1408">
        <v>49</v>
      </c>
      <c r="D1408" t="s">
        <v>460</v>
      </c>
      <c r="E1408">
        <v>380399.39</v>
      </c>
    </row>
    <row r="1409" spans="1:5" x14ac:dyDescent="0.25">
      <c r="A1409" t="s">
        <v>68</v>
      </c>
      <c r="B1409" s="190">
        <v>43736</v>
      </c>
      <c r="C1409">
        <v>49</v>
      </c>
      <c r="D1409" t="s">
        <v>449</v>
      </c>
      <c r="E1409">
        <v>51366367.039999999</v>
      </c>
    </row>
    <row r="1410" spans="1:5" x14ac:dyDescent="0.25">
      <c r="A1410" t="s">
        <v>68</v>
      </c>
      <c r="B1410" s="190">
        <v>43736</v>
      </c>
      <c r="C1410">
        <v>49</v>
      </c>
      <c r="D1410" t="s">
        <v>450</v>
      </c>
      <c r="E1410">
        <v>3181668.23</v>
      </c>
    </row>
    <row r="1411" spans="1:5" x14ac:dyDescent="0.25">
      <c r="A1411" t="s">
        <v>68</v>
      </c>
      <c r="B1411" s="190">
        <v>43736</v>
      </c>
      <c r="C1411">
        <v>49</v>
      </c>
      <c r="D1411" t="s">
        <v>451</v>
      </c>
      <c r="E1411">
        <v>10466145.82</v>
      </c>
    </row>
    <row r="1412" spans="1:5" x14ac:dyDescent="0.25">
      <c r="A1412" t="s">
        <v>68</v>
      </c>
      <c r="B1412" s="190">
        <v>43736</v>
      </c>
      <c r="C1412">
        <v>49</v>
      </c>
      <c r="D1412" t="s">
        <v>452</v>
      </c>
      <c r="E1412">
        <v>18302020.050000001</v>
      </c>
    </row>
    <row r="1413" spans="1:5" x14ac:dyDescent="0.25">
      <c r="A1413" t="s">
        <v>68</v>
      </c>
      <c r="B1413" s="190">
        <v>43736</v>
      </c>
      <c r="C1413">
        <v>49</v>
      </c>
      <c r="D1413" t="s">
        <v>453</v>
      </c>
      <c r="E1413">
        <v>22000690.870000001</v>
      </c>
    </row>
    <row r="1414" spans="1:5" x14ac:dyDescent="0.25">
      <c r="A1414" t="s">
        <v>68</v>
      </c>
      <c r="B1414" s="190">
        <v>43736</v>
      </c>
      <c r="C1414">
        <v>49</v>
      </c>
      <c r="D1414" t="s">
        <v>454</v>
      </c>
      <c r="E1414">
        <v>32799.040000000001</v>
      </c>
    </row>
    <row r="1415" spans="1:5" x14ac:dyDescent="0.25">
      <c r="A1415" t="s">
        <v>68</v>
      </c>
      <c r="B1415" s="190">
        <v>43736</v>
      </c>
      <c r="C1415">
        <v>49</v>
      </c>
      <c r="D1415" t="s">
        <v>455</v>
      </c>
      <c r="E1415">
        <v>9776353.0199999996</v>
      </c>
    </row>
    <row r="1416" spans="1:5" x14ac:dyDescent="0.25">
      <c r="A1416" t="s">
        <v>68</v>
      </c>
      <c r="B1416" s="190">
        <v>43736</v>
      </c>
      <c r="C1416">
        <v>49</v>
      </c>
      <c r="D1416" t="s">
        <v>456</v>
      </c>
      <c r="E1416">
        <v>540984.42000000004</v>
      </c>
    </row>
    <row r="1417" spans="1:5" x14ac:dyDescent="0.25">
      <c r="A1417" t="s">
        <v>68</v>
      </c>
      <c r="B1417" s="190">
        <v>43736</v>
      </c>
      <c r="C1417">
        <v>49</v>
      </c>
      <c r="D1417" t="s">
        <v>457</v>
      </c>
      <c r="E1417">
        <v>1081396.98</v>
      </c>
    </row>
    <row r="1418" spans="1:5" x14ac:dyDescent="0.25">
      <c r="A1418" t="s">
        <v>68</v>
      </c>
      <c r="B1418" s="190">
        <v>43736</v>
      </c>
      <c r="C1418">
        <v>49</v>
      </c>
      <c r="D1418" t="s">
        <v>458</v>
      </c>
      <c r="E1418">
        <v>2212347.54</v>
      </c>
    </row>
    <row r="1419" spans="1:5" x14ac:dyDescent="0.25">
      <c r="A1419" t="s">
        <v>68</v>
      </c>
      <c r="B1419" s="190">
        <v>43736</v>
      </c>
      <c r="C1419">
        <v>49</v>
      </c>
      <c r="D1419" t="s">
        <v>459</v>
      </c>
      <c r="E1419">
        <v>2317623.4500000002</v>
      </c>
    </row>
    <row r="1420" spans="1:5" x14ac:dyDescent="0.25">
      <c r="A1420" t="s">
        <v>68</v>
      </c>
      <c r="B1420" s="190">
        <v>43736</v>
      </c>
      <c r="C1420">
        <v>49</v>
      </c>
      <c r="D1420" t="s">
        <v>460</v>
      </c>
      <c r="E1420">
        <v>279340.89</v>
      </c>
    </row>
    <row r="1421" spans="1:5" x14ac:dyDescent="0.25">
      <c r="A1421" t="s">
        <v>68</v>
      </c>
      <c r="B1421" s="190">
        <v>43764</v>
      </c>
      <c r="C1421">
        <v>49</v>
      </c>
      <c r="D1421" t="s">
        <v>449</v>
      </c>
      <c r="E1421">
        <v>45547435.009999998</v>
      </c>
    </row>
    <row r="1422" spans="1:5" x14ac:dyDescent="0.25">
      <c r="A1422" t="s">
        <v>68</v>
      </c>
      <c r="B1422" s="190">
        <v>43764</v>
      </c>
      <c r="C1422">
        <v>49</v>
      </c>
      <c r="D1422" t="s">
        <v>450</v>
      </c>
      <c r="E1422">
        <v>3012556.78</v>
      </c>
    </row>
    <row r="1423" spans="1:5" x14ac:dyDescent="0.25">
      <c r="A1423" t="s">
        <v>68</v>
      </c>
      <c r="B1423" s="190">
        <v>43764</v>
      </c>
      <c r="C1423">
        <v>49</v>
      </c>
      <c r="D1423" t="s">
        <v>451</v>
      </c>
      <c r="E1423">
        <v>9951257.9900000002</v>
      </c>
    </row>
    <row r="1424" spans="1:5" x14ac:dyDescent="0.25">
      <c r="A1424" t="s">
        <v>68</v>
      </c>
      <c r="B1424" s="190">
        <v>43764</v>
      </c>
      <c r="C1424">
        <v>49</v>
      </c>
      <c r="D1424" t="s">
        <v>452</v>
      </c>
      <c r="E1424">
        <v>17012211.010000002</v>
      </c>
    </row>
    <row r="1425" spans="1:5" x14ac:dyDescent="0.25">
      <c r="A1425" t="s">
        <v>68</v>
      </c>
      <c r="B1425" s="190">
        <v>43764</v>
      </c>
      <c r="C1425">
        <v>49</v>
      </c>
      <c r="D1425" t="s">
        <v>453</v>
      </c>
      <c r="E1425">
        <v>22949413.620000001</v>
      </c>
    </row>
    <row r="1426" spans="1:5" x14ac:dyDescent="0.25">
      <c r="A1426" t="s">
        <v>68</v>
      </c>
      <c r="B1426" s="190">
        <v>43764</v>
      </c>
      <c r="C1426">
        <v>49</v>
      </c>
      <c r="D1426" t="s">
        <v>454</v>
      </c>
      <c r="E1426">
        <v>33381.379999999997</v>
      </c>
    </row>
    <row r="1427" spans="1:5" x14ac:dyDescent="0.25">
      <c r="A1427" t="s">
        <v>68</v>
      </c>
      <c r="B1427" s="190">
        <v>43764</v>
      </c>
      <c r="C1427">
        <v>49</v>
      </c>
      <c r="D1427" t="s">
        <v>455</v>
      </c>
      <c r="E1427">
        <v>13100990.1</v>
      </c>
    </row>
    <row r="1428" spans="1:5" x14ac:dyDescent="0.25">
      <c r="A1428" t="s">
        <v>68</v>
      </c>
      <c r="B1428" s="190">
        <v>43764</v>
      </c>
      <c r="C1428">
        <v>49</v>
      </c>
      <c r="D1428" t="s">
        <v>456</v>
      </c>
      <c r="E1428">
        <v>767284.11</v>
      </c>
    </row>
    <row r="1429" spans="1:5" x14ac:dyDescent="0.25">
      <c r="A1429" t="s">
        <v>68</v>
      </c>
      <c r="B1429" s="190">
        <v>43764</v>
      </c>
      <c r="C1429">
        <v>49</v>
      </c>
      <c r="D1429" t="s">
        <v>457</v>
      </c>
      <c r="E1429">
        <v>1428173.94</v>
      </c>
    </row>
    <row r="1430" spans="1:5" x14ac:dyDescent="0.25">
      <c r="A1430" t="s">
        <v>68</v>
      </c>
      <c r="B1430" s="190">
        <v>43764</v>
      </c>
      <c r="C1430">
        <v>49</v>
      </c>
      <c r="D1430" t="s">
        <v>458</v>
      </c>
      <c r="E1430">
        <v>2787688.32</v>
      </c>
    </row>
    <row r="1431" spans="1:5" x14ac:dyDescent="0.25">
      <c r="A1431" t="s">
        <v>68</v>
      </c>
      <c r="B1431" s="190">
        <v>43764</v>
      </c>
      <c r="C1431">
        <v>49</v>
      </c>
      <c r="D1431" t="s">
        <v>459</v>
      </c>
      <c r="E1431">
        <v>2623803.62</v>
      </c>
    </row>
    <row r="1432" spans="1:5" x14ac:dyDescent="0.25">
      <c r="A1432" t="s">
        <v>68</v>
      </c>
      <c r="B1432" s="190">
        <v>43764</v>
      </c>
      <c r="C1432">
        <v>49</v>
      </c>
      <c r="D1432" t="s">
        <v>460</v>
      </c>
      <c r="E1432">
        <v>382986</v>
      </c>
    </row>
    <row r="1433" spans="1:5" x14ac:dyDescent="0.25">
      <c r="A1433" t="s">
        <v>68</v>
      </c>
      <c r="B1433" s="190">
        <v>43799</v>
      </c>
      <c r="C1433">
        <v>49</v>
      </c>
      <c r="D1433" t="s">
        <v>449</v>
      </c>
      <c r="E1433">
        <v>37510374.170000002</v>
      </c>
    </row>
    <row r="1434" spans="1:5" x14ac:dyDescent="0.25">
      <c r="A1434" t="s">
        <v>68</v>
      </c>
      <c r="B1434" s="190">
        <v>43799</v>
      </c>
      <c r="C1434">
        <v>49</v>
      </c>
      <c r="D1434" t="s">
        <v>450</v>
      </c>
      <c r="E1434">
        <v>2819368.86</v>
      </c>
    </row>
    <row r="1435" spans="1:5" x14ac:dyDescent="0.25">
      <c r="A1435" t="s">
        <v>68</v>
      </c>
      <c r="B1435" s="190">
        <v>43799</v>
      </c>
      <c r="C1435">
        <v>49</v>
      </c>
      <c r="D1435" t="s">
        <v>451</v>
      </c>
      <c r="E1435">
        <v>8285225.3700000001</v>
      </c>
    </row>
    <row r="1436" spans="1:5" x14ac:dyDescent="0.25">
      <c r="A1436" t="s">
        <v>68</v>
      </c>
      <c r="B1436" s="190">
        <v>43799</v>
      </c>
      <c r="C1436">
        <v>49</v>
      </c>
      <c r="D1436" t="s">
        <v>452</v>
      </c>
      <c r="E1436">
        <v>13289222.32</v>
      </c>
    </row>
    <row r="1437" spans="1:5" x14ac:dyDescent="0.25">
      <c r="A1437" t="s">
        <v>68</v>
      </c>
      <c r="B1437" s="190">
        <v>43799</v>
      </c>
      <c r="C1437">
        <v>49</v>
      </c>
      <c r="D1437" t="s">
        <v>453</v>
      </c>
      <c r="E1437">
        <v>17336710.210000001</v>
      </c>
    </row>
    <row r="1438" spans="1:5" x14ac:dyDescent="0.25">
      <c r="A1438" t="s">
        <v>68</v>
      </c>
      <c r="B1438" s="190">
        <v>43799</v>
      </c>
      <c r="C1438">
        <v>49</v>
      </c>
      <c r="D1438" t="s">
        <v>454</v>
      </c>
      <c r="E1438">
        <v>61845.88</v>
      </c>
    </row>
    <row r="1439" spans="1:5" x14ac:dyDescent="0.25">
      <c r="A1439" t="s">
        <v>68</v>
      </c>
      <c r="B1439" s="190">
        <v>43799</v>
      </c>
      <c r="C1439">
        <v>49</v>
      </c>
      <c r="D1439" t="s">
        <v>455</v>
      </c>
      <c r="E1439">
        <v>17644830.98</v>
      </c>
    </row>
    <row r="1440" spans="1:5" x14ac:dyDescent="0.25">
      <c r="A1440" t="s">
        <v>68</v>
      </c>
      <c r="B1440" s="190">
        <v>43799</v>
      </c>
      <c r="C1440">
        <v>49</v>
      </c>
      <c r="D1440" t="s">
        <v>456</v>
      </c>
      <c r="E1440">
        <v>1169352.3</v>
      </c>
    </row>
    <row r="1441" spans="1:5" x14ac:dyDescent="0.25">
      <c r="A1441" t="s">
        <v>68</v>
      </c>
      <c r="B1441" s="190">
        <v>43799</v>
      </c>
      <c r="C1441">
        <v>49</v>
      </c>
      <c r="D1441" t="s">
        <v>457</v>
      </c>
      <c r="E1441">
        <v>2957440.95</v>
      </c>
    </row>
    <row r="1442" spans="1:5" x14ac:dyDescent="0.25">
      <c r="A1442" t="s">
        <v>68</v>
      </c>
      <c r="B1442" s="190">
        <v>43799</v>
      </c>
      <c r="C1442">
        <v>49</v>
      </c>
      <c r="D1442" t="s">
        <v>458</v>
      </c>
      <c r="E1442">
        <v>3444815.29</v>
      </c>
    </row>
    <row r="1443" spans="1:5" x14ac:dyDescent="0.25">
      <c r="A1443" t="s">
        <v>68</v>
      </c>
      <c r="B1443" s="190">
        <v>43799</v>
      </c>
      <c r="C1443">
        <v>49</v>
      </c>
      <c r="D1443" t="s">
        <v>459</v>
      </c>
      <c r="E1443">
        <v>3186487.91</v>
      </c>
    </row>
    <row r="1444" spans="1:5" x14ac:dyDescent="0.25">
      <c r="A1444" t="s">
        <v>68</v>
      </c>
      <c r="B1444" s="190">
        <v>43799</v>
      </c>
      <c r="C1444">
        <v>49</v>
      </c>
      <c r="D1444" t="s">
        <v>460</v>
      </c>
      <c r="E1444">
        <v>306598.86</v>
      </c>
    </row>
    <row r="1445" spans="1:5" x14ac:dyDescent="0.25">
      <c r="A1445" t="s">
        <v>68</v>
      </c>
      <c r="B1445" s="190">
        <v>43820</v>
      </c>
      <c r="C1445">
        <v>49</v>
      </c>
      <c r="D1445" t="s">
        <v>449</v>
      </c>
      <c r="E1445">
        <v>50633626.469999999</v>
      </c>
    </row>
    <row r="1446" spans="1:5" x14ac:dyDescent="0.25">
      <c r="A1446" t="s">
        <v>68</v>
      </c>
      <c r="B1446" s="190">
        <v>43820</v>
      </c>
      <c r="C1446">
        <v>49</v>
      </c>
      <c r="D1446" t="s">
        <v>450</v>
      </c>
      <c r="E1446">
        <v>3579086.74</v>
      </c>
    </row>
    <row r="1447" spans="1:5" x14ac:dyDescent="0.25">
      <c r="A1447" t="s">
        <v>68</v>
      </c>
      <c r="B1447" s="190">
        <v>43820</v>
      </c>
      <c r="C1447">
        <v>49</v>
      </c>
      <c r="D1447" t="s">
        <v>451</v>
      </c>
      <c r="E1447">
        <v>10537433.369999999</v>
      </c>
    </row>
    <row r="1448" spans="1:5" x14ac:dyDescent="0.25">
      <c r="A1448" t="s">
        <v>68</v>
      </c>
      <c r="B1448" s="190">
        <v>43820</v>
      </c>
      <c r="C1448">
        <v>49</v>
      </c>
      <c r="D1448" t="s">
        <v>452</v>
      </c>
      <c r="E1448">
        <v>16360559.970000001</v>
      </c>
    </row>
    <row r="1449" spans="1:5" x14ac:dyDescent="0.25">
      <c r="A1449" t="s">
        <v>68</v>
      </c>
      <c r="B1449" s="190">
        <v>43820</v>
      </c>
      <c r="C1449">
        <v>49</v>
      </c>
      <c r="D1449" t="s">
        <v>453</v>
      </c>
      <c r="E1449">
        <v>20539158.289999999</v>
      </c>
    </row>
    <row r="1450" spans="1:5" x14ac:dyDescent="0.25">
      <c r="A1450" t="s">
        <v>68</v>
      </c>
      <c r="B1450" s="190">
        <v>43820</v>
      </c>
      <c r="C1450">
        <v>49</v>
      </c>
      <c r="D1450" t="s">
        <v>454</v>
      </c>
      <c r="E1450">
        <v>38304.81</v>
      </c>
    </row>
    <row r="1451" spans="1:5" x14ac:dyDescent="0.25">
      <c r="A1451" t="s">
        <v>68</v>
      </c>
      <c r="B1451" s="190">
        <v>43820</v>
      </c>
      <c r="C1451">
        <v>49</v>
      </c>
      <c r="D1451" t="s">
        <v>455</v>
      </c>
      <c r="E1451">
        <v>31544476.550000001</v>
      </c>
    </row>
    <row r="1452" spans="1:5" x14ac:dyDescent="0.25">
      <c r="A1452" t="s">
        <v>68</v>
      </c>
      <c r="B1452" s="190">
        <v>43820</v>
      </c>
      <c r="C1452">
        <v>49</v>
      </c>
      <c r="D1452" t="s">
        <v>456</v>
      </c>
      <c r="E1452">
        <v>1991161.17</v>
      </c>
    </row>
    <row r="1453" spans="1:5" x14ac:dyDescent="0.25">
      <c r="A1453" t="s">
        <v>68</v>
      </c>
      <c r="B1453" s="190">
        <v>43820</v>
      </c>
      <c r="C1453">
        <v>49</v>
      </c>
      <c r="D1453" t="s">
        <v>457</v>
      </c>
      <c r="E1453">
        <v>4560232.72</v>
      </c>
    </row>
    <row r="1454" spans="1:5" x14ac:dyDescent="0.25">
      <c r="A1454" t="s">
        <v>68</v>
      </c>
      <c r="B1454" s="190">
        <v>43820</v>
      </c>
      <c r="C1454">
        <v>49</v>
      </c>
      <c r="D1454" t="s">
        <v>458</v>
      </c>
      <c r="E1454">
        <v>5749623.5899999999</v>
      </c>
    </row>
    <row r="1455" spans="1:5" x14ac:dyDescent="0.25">
      <c r="A1455" t="s">
        <v>68</v>
      </c>
      <c r="B1455" s="190">
        <v>43820</v>
      </c>
      <c r="C1455">
        <v>49</v>
      </c>
      <c r="D1455" t="s">
        <v>459</v>
      </c>
      <c r="E1455">
        <v>5033011.22</v>
      </c>
    </row>
    <row r="1456" spans="1:5" x14ac:dyDescent="0.25">
      <c r="A1456" t="s">
        <v>68</v>
      </c>
      <c r="B1456" s="190">
        <v>43820</v>
      </c>
      <c r="C1456">
        <v>49</v>
      </c>
      <c r="D1456" t="s">
        <v>460</v>
      </c>
      <c r="E1456">
        <v>40584.15</v>
      </c>
    </row>
    <row r="1457" spans="1:5" x14ac:dyDescent="0.25">
      <c r="A1457" t="s">
        <v>68</v>
      </c>
      <c r="B1457" s="190">
        <v>43855</v>
      </c>
      <c r="C1457">
        <v>49</v>
      </c>
      <c r="D1457" t="s">
        <v>449</v>
      </c>
      <c r="E1457">
        <v>60967495.890000001</v>
      </c>
    </row>
    <row r="1458" spans="1:5" x14ac:dyDescent="0.25">
      <c r="A1458" t="s">
        <v>68</v>
      </c>
      <c r="B1458" s="190">
        <v>43855</v>
      </c>
      <c r="C1458">
        <v>49</v>
      </c>
      <c r="D1458" t="s">
        <v>450</v>
      </c>
      <c r="E1458">
        <v>3927040.33</v>
      </c>
    </row>
    <row r="1459" spans="1:5" x14ac:dyDescent="0.25">
      <c r="A1459" t="s">
        <v>68</v>
      </c>
      <c r="B1459" s="190">
        <v>43855</v>
      </c>
      <c r="C1459">
        <v>49</v>
      </c>
      <c r="D1459" t="s">
        <v>451</v>
      </c>
      <c r="E1459">
        <v>12399888.699999999</v>
      </c>
    </row>
    <row r="1460" spans="1:5" x14ac:dyDescent="0.25">
      <c r="A1460" t="s">
        <v>68</v>
      </c>
      <c r="B1460" s="190">
        <v>43855</v>
      </c>
      <c r="C1460">
        <v>49</v>
      </c>
      <c r="D1460" t="s">
        <v>452</v>
      </c>
      <c r="E1460">
        <v>19931449.969999999</v>
      </c>
    </row>
    <row r="1461" spans="1:5" x14ac:dyDescent="0.25">
      <c r="A1461" t="s">
        <v>68</v>
      </c>
      <c r="B1461" s="190">
        <v>43855</v>
      </c>
      <c r="C1461">
        <v>49</v>
      </c>
      <c r="D1461" t="s">
        <v>453</v>
      </c>
      <c r="E1461">
        <v>23641441.850000001</v>
      </c>
    </row>
    <row r="1462" spans="1:5" x14ac:dyDescent="0.25">
      <c r="A1462" t="s">
        <v>68</v>
      </c>
      <c r="B1462" s="190">
        <v>43855</v>
      </c>
      <c r="C1462">
        <v>49</v>
      </c>
      <c r="D1462" t="s">
        <v>454</v>
      </c>
      <c r="E1462">
        <v>39416.71</v>
      </c>
    </row>
    <row r="1463" spans="1:5" x14ac:dyDescent="0.25">
      <c r="A1463" t="s">
        <v>68</v>
      </c>
      <c r="B1463" s="190">
        <v>43855</v>
      </c>
      <c r="C1463">
        <v>49</v>
      </c>
      <c r="D1463" t="s">
        <v>455</v>
      </c>
      <c r="E1463">
        <v>41236779.899999999</v>
      </c>
    </row>
    <row r="1464" spans="1:5" x14ac:dyDescent="0.25">
      <c r="A1464" t="s">
        <v>68</v>
      </c>
      <c r="B1464" s="190">
        <v>43855</v>
      </c>
      <c r="C1464">
        <v>49</v>
      </c>
      <c r="D1464" t="s">
        <v>456</v>
      </c>
      <c r="E1464">
        <v>2386866.59</v>
      </c>
    </row>
    <row r="1465" spans="1:5" x14ac:dyDescent="0.25">
      <c r="A1465" t="s">
        <v>68</v>
      </c>
      <c r="B1465" s="190">
        <v>43855</v>
      </c>
      <c r="C1465">
        <v>49</v>
      </c>
      <c r="D1465" t="s">
        <v>457</v>
      </c>
      <c r="E1465">
        <v>5497423.21</v>
      </c>
    </row>
    <row r="1466" spans="1:5" x14ac:dyDescent="0.25">
      <c r="A1466" t="s">
        <v>68</v>
      </c>
      <c r="B1466" s="190">
        <v>43855</v>
      </c>
      <c r="C1466">
        <v>49</v>
      </c>
      <c r="D1466" t="s">
        <v>458</v>
      </c>
      <c r="E1466">
        <v>7209833.8499999996</v>
      </c>
    </row>
    <row r="1467" spans="1:5" x14ac:dyDescent="0.25">
      <c r="A1467" t="s">
        <v>68</v>
      </c>
      <c r="B1467" s="190">
        <v>43855</v>
      </c>
      <c r="C1467">
        <v>49</v>
      </c>
      <c r="D1467" t="s">
        <v>459</v>
      </c>
      <c r="E1467">
        <v>5831380.7300000004</v>
      </c>
    </row>
    <row r="1468" spans="1:5" x14ac:dyDescent="0.25">
      <c r="A1468" t="s">
        <v>68</v>
      </c>
      <c r="B1468" s="190">
        <v>43855</v>
      </c>
      <c r="C1468">
        <v>49</v>
      </c>
      <c r="D1468" t="s">
        <v>460</v>
      </c>
      <c r="E1468">
        <v>13582.8</v>
      </c>
    </row>
    <row r="1469" spans="1:5" x14ac:dyDescent="0.25">
      <c r="A1469" t="s">
        <v>68</v>
      </c>
      <c r="B1469" s="190">
        <v>43890</v>
      </c>
      <c r="C1469">
        <v>49</v>
      </c>
      <c r="D1469" t="s">
        <v>449</v>
      </c>
      <c r="E1469">
        <v>45116266.100000001</v>
      </c>
    </row>
    <row r="1470" spans="1:5" x14ac:dyDescent="0.25">
      <c r="A1470" t="s">
        <v>68</v>
      </c>
      <c r="B1470" s="190">
        <v>43890</v>
      </c>
      <c r="C1470">
        <v>49</v>
      </c>
      <c r="D1470" t="s">
        <v>450</v>
      </c>
      <c r="E1470">
        <v>3060084.6</v>
      </c>
    </row>
    <row r="1471" spans="1:5" x14ac:dyDescent="0.25">
      <c r="A1471" t="s">
        <v>68</v>
      </c>
      <c r="B1471" s="190">
        <v>43890</v>
      </c>
      <c r="C1471">
        <v>49</v>
      </c>
      <c r="D1471" t="s">
        <v>451</v>
      </c>
      <c r="E1471">
        <v>10285812.73</v>
      </c>
    </row>
    <row r="1472" spans="1:5" x14ac:dyDescent="0.25">
      <c r="A1472" t="s">
        <v>68</v>
      </c>
      <c r="B1472" s="190">
        <v>43890</v>
      </c>
      <c r="C1472">
        <v>49</v>
      </c>
      <c r="D1472" t="s">
        <v>452</v>
      </c>
      <c r="E1472">
        <v>16850376.280000001</v>
      </c>
    </row>
    <row r="1473" spans="1:5" x14ac:dyDescent="0.25">
      <c r="A1473" t="s">
        <v>68</v>
      </c>
      <c r="B1473" s="190">
        <v>43890</v>
      </c>
      <c r="C1473">
        <v>49</v>
      </c>
      <c r="D1473" t="s">
        <v>453</v>
      </c>
      <c r="E1473">
        <v>19373090.300000001</v>
      </c>
    </row>
    <row r="1474" spans="1:5" x14ac:dyDescent="0.25">
      <c r="A1474" t="s">
        <v>68</v>
      </c>
      <c r="B1474" s="190">
        <v>43890</v>
      </c>
      <c r="C1474">
        <v>49</v>
      </c>
      <c r="D1474" t="s">
        <v>454</v>
      </c>
      <c r="E1474">
        <v>51324.23</v>
      </c>
    </row>
    <row r="1475" spans="1:5" x14ac:dyDescent="0.25">
      <c r="A1475" t="s">
        <v>68</v>
      </c>
      <c r="B1475" s="190">
        <v>43890</v>
      </c>
      <c r="C1475">
        <v>49</v>
      </c>
      <c r="D1475" t="s">
        <v>455</v>
      </c>
      <c r="E1475">
        <v>32296773.079999998</v>
      </c>
    </row>
    <row r="1476" spans="1:5" x14ac:dyDescent="0.25">
      <c r="A1476" t="s">
        <v>68</v>
      </c>
      <c r="B1476" s="190">
        <v>43890</v>
      </c>
      <c r="C1476">
        <v>49</v>
      </c>
      <c r="D1476" t="s">
        <v>456</v>
      </c>
      <c r="E1476">
        <v>1917841.73</v>
      </c>
    </row>
    <row r="1477" spans="1:5" x14ac:dyDescent="0.25">
      <c r="A1477" t="s">
        <v>68</v>
      </c>
      <c r="B1477" s="190">
        <v>43890</v>
      </c>
      <c r="C1477">
        <v>49</v>
      </c>
      <c r="D1477" t="s">
        <v>457</v>
      </c>
      <c r="E1477">
        <v>5069783.54</v>
      </c>
    </row>
    <row r="1478" spans="1:5" x14ac:dyDescent="0.25">
      <c r="A1478" t="s">
        <v>68</v>
      </c>
      <c r="B1478" s="190">
        <v>43890</v>
      </c>
      <c r="C1478">
        <v>49</v>
      </c>
      <c r="D1478" t="s">
        <v>458</v>
      </c>
      <c r="E1478">
        <v>5935939.5199999996</v>
      </c>
    </row>
    <row r="1479" spans="1:5" x14ac:dyDescent="0.25">
      <c r="A1479" t="s">
        <v>68</v>
      </c>
      <c r="B1479" s="190">
        <v>43890</v>
      </c>
      <c r="C1479">
        <v>49</v>
      </c>
      <c r="D1479" t="s">
        <v>459</v>
      </c>
      <c r="E1479">
        <v>5110497.51</v>
      </c>
    </row>
    <row r="1480" spans="1:5" x14ac:dyDescent="0.25">
      <c r="A1480" t="s">
        <v>68</v>
      </c>
      <c r="B1480" s="190">
        <v>43890</v>
      </c>
      <c r="C1480">
        <v>49</v>
      </c>
      <c r="D1480" t="s">
        <v>460</v>
      </c>
      <c r="E1480">
        <v>30766.59</v>
      </c>
    </row>
    <row r="1481" spans="1:5" x14ac:dyDescent="0.25">
      <c r="A1481" t="s">
        <v>68</v>
      </c>
      <c r="B1481" s="190">
        <v>43918</v>
      </c>
      <c r="C1481">
        <v>49</v>
      </c>
      <c r="D1481" t="s">
        <v>449</v>
      </c>
      <c r="E1481">
        <v>47948182.57</v>
      </c>
    </row>
    <row r="1482" spans="1:5" x14ac:dyDescent="0.25">
      <c r="A1482" t="s">
        <v>68</v>
      </c>
      <c r="B1482" s="190">
        <v>43918</v>
      </c>
      <c r="C1482">
        <v>49</v>
      </c>
      <c r="D1482" t="s">
        <v>450</v>
      </c>
      <c r="E1482">
        <v>2983590.79</v>
      </c>
    </row>
    <row r="1483" spans="1:5" x14ac:dyDescent="0.25">
      <c r="A1483" t="s">
        <v>68</v>
      </c>
      <c r="B1483" s="190">
        <v>43918</v>
      </c>
      <c r="C1483">
        <v>49</v>
      </c>
      <c r="D1483" t="s">
        <v>451</v>
      </c>
      <c r="E1483">
        <v>10603918.41</v>
      </c>
    </row>
    <row r="1484" spans="1:5" x14ac:dyDescent="0.25">
      <c r="A1484" t="s">
        <v>68</v>
      </c>
      <c r="B1484" s="190">
        <v>43918</v>
      </c>
      <c r="C1484">
        <v>49</v>
      </c>
      <c r="D1484" t="s">
        <v>452</v>
      </c>
      <c r="E1484">
        <v>16804216.559999999</v>
      </c>
    </row>
    <row r="1485" spans="1:5" x14ac:dyDescent="0.25">
      <c r="A1485" t="s">
        <v>68</v>
      </c>
      <c r="B1485" s="190">
        <v>43918</v>
      </c>
      <c r="C1485">
        <v>49</v>
      </c>
      <c r="D1485" t="s">
        <v>453</v>
      </c>
      <c r="E1485">
        <v>18272204.920000002</v>
      </c>
    </row>
    <row r="1486" spans="1:5" x14ac:dyDescent="0.25">
      <c r="A1486" t="s">
        <v>68</v>
      </c>
      <c r="B1486" s="190">
        <v>43918</v>
      </c>
      <c r="C1486">
        <v>49</v>
      </c>
      <c r="D1486" t="s">
        <v>454</v>
      </c>
      <c r="E1486">
        <v>37068.199999999997</v>
      </c>
    </row>
    <row r="1487" spans="1:5" x14ac:dyDescent="0.25">
      <c r="A1487" t="s">
        <v>68</v>
      </c>
      <c r="B1487" s="190">
        <v>43918</v>
      </c>
      <c r="C1487">
        <v>49</v>
      </c>
      <c r="D1487" t="s">
        <v>455</v>
      </c>
      <c r="E1487">
        <v>31973555.09</v>
      </c>
    </row>
    <row r="1488" spans="1:5" x14ac:dyDescent="0.25">
      <c r="A1488" t="s">
        <v>68</v>
      </c>
      <c r="B1488" s="190">
        <v>43918</v>
      </c>
      <c r="C1488">
        <v>49</v>
      </c>
      <c r="D1488" t="s">
        <v>456</v>
      </c>
      <c r="E1488">
        <v>1358879.61</v>
      </c>
    </row>
    <row r="1489" spans="1:5" x14ac:dyDescent="0.25">
      <c r="A1489" t="s">
        <v>68</v>
      </c>
      <c r="B1489" s="190">
        <v>43918</v>
      </c>
      <c r="C1489">
        <v>49</v>
      </c>
      <c r="D1489" t="s">
        <v>457</v>
      </c>
      <c r="E1489">
        <v>4245889.05</v>
      </c>
    </row>
    <row r="1490" spans="1:5" x14ac:dyDescent="0.25">
      <c r="A1490" t="s">
        <v>68</v>
      </c>
      <c r="B1490" s="190">
        <v>43918</v>
      </c>
      <c r="C1490">
        <v>49</v>
      </c>
      <c r="D1490" t="s">
        <v>458</v>
      </c>
      <c r="E1490">
        <v>5711672.3899999997</v>
      </c>
    </row>
    <row r="1491" spans="1:5" x14ac:dyDescent="0.25">
      <c r="A1491" t="s">
        <v>68</v>
      </c>
      <c r="B1491" s="190">
        <v>43918</v>
      </c>
      <c r="C1491">
        <v>49</v>
      </c>
      <c r="D1491" t="s">
        <v>459</v>
      </c>
      <c r="E1491">
        <v>5032683.05</v>
      </c>
    </row>
    <row r="1492" spans="1:5" x14ac:dyDescent="0.25">
      <c r="A1492" t="s">
        <v>68</v>
      </c>
      <c r="B1492" s="190">
        <v>43918</v>
      </c>
      <c r="C1492">
        <v>49</v>
      </c>
      <c r="D1492" t="s">
        <v>460</v>
      </c>
      <c r="E1492">
        <v>44120.59</v>
      </c>
    </row>
    <row r="1493" spans="1:5" x14ac:dyDescent="0.25">
      <c r="A1493" t="s">
        <v>69</v>
      </c>
      <c r="B1493" s="190">
        <v>43554</v>
      </c>
      <c r="C1493">
        <v>49</v>
      </c>
      <c r="D1493" t="s">
        <v>449</v>
      </c>
      <c r="E1493">
        <v>47674636.210000001</v>
      </c>
    </row>
    <row r="1494" spans="1:5" x14ac:dyDescent="0.25">
      <c r="A1494" t="s">
        <v>69</v>
      </c>
      <c r="B1494" s="190">
        <v>43554</v>
      </c>
      <c r="C1494">
        <v>49</v>
      </c>
      <c r="D1494" t="s">
        <v>450</v>
      </c>
      <c r="E1494">
        <v>2760078.2</v>
      </c>
    </row>
    <row r="1495" spans="1:5" x14ac:dyDescent="0.25">
      <c r="A1495" t="s">
        <v>69</v>
      </c>
      <c r="B1495" s="190">
        <v>43554</v>
      </c>
      <c r="C1495">
        <v>49</v>
      </c>
      <c r="D1495" t="s">
        <v>451</v>
      </c>
      <c r="E1495">
        <v>11432786.82</v>
      </c>
    </row>
    <row r="1496" spans="1:5" x14ac:dyDescent="0.25">
      <c r="A1496" t="s">
        <v>69</v>
      </c>
      <c r="B1496" s="190">
        <v>43554</v>
      </c>
      <c r="C1496">
        <v>49</v>
      </c>
      <c r="D1496" t="s">
        <v>452</v>
      </c>
      <c r="E1496">
        <v>18080240.829999998</v>
      </c>
    </row>
    <row r="1497" spans="1:5" x14ac:dyDescent="0.25">
      <c r="A1497" t="s">
        <v>69</v>
      </c>
      <c r="B1497" s="190">
        <v>43554</v>
      </c>
      <c r="C1497">
        <v>49</v>
      </c>
      <c r="D1497" t="s">
        <v>453</v>
      </c>
      <c r="E1497">
        <v>20934091.190000001</v>
      </c>
    </row>
    <row r="1498" spans="1:5" x14ac:dyDescent="0.25">
      <c r="A1498" t="s">
        <v>69</v>
      </c>
      <c r="B1498" s="190">
        <v>43554</v>
      </c>
      <c r="C1498">
        <v>49</v>
      </c>
      <c r="D1498" t="s">
        <v>454</v>
      </c>
      <c r="E1498">
        <v>28036.06</v>
      </c>
    </row>
    <row r="1499" spans="1:5" x14ac:dyDescent="0.25">
      <c r="A1499" t="s">
        <v>69</v>
      </c>
      <c r="B1499" s="190">
        <v>43554</v>
      </c>
      <c r="C1499">
        <v>49</v>
      </c>
      <c r="D1499" t="s">
        <v>455</v>
      </c>
      <c r="E1499">
        <v>36180267.140000001</v>
      </c>
    </row>
    <row r="1500" spans="1:5" x14ac:dyDescent="0.25">
      <c r="A1500" t="s">
        <v>69</v>
      </c>
      <c r="B1500" s="190">
        <v>43554</v>
      </c>
      <c r="C1500">
        <v>49</v>
      </c>
      <c r="D1500" t="s">
        <v>456</v>
      </c>
      <c r="E1500">
        <v>1391044.96</v>
      </c>
    </row>
    <row r="1501" spans="1:5" x14ac:dyDescent="0.25">
      <c r="A1501" t="s">
        <v>69</v>
      </c>
      <c r="B1501" s="190">
        <v>43554</v>
      </c>
      <c r="C1501">
        <v>49</v>
      </c>
      <c r="D1501" t="s">
        <v>457</v>
      </c>
      <c r="E1501">
        <v>5478935.8700000001</v>
      </c>
    </row>
    <row r="1502" spans="1:5" x14ac:dyDescent="0.25">
      <c r="A1502" t="s">
        <v>69</v>
      </c>
      <c r="B1502" s="190">
        <v>43554</v>
      </c>
      <c r="C1502">
        <v>49</v>
      </c>
      <c r="D1502" t="s">
        <v>458</v>
      </c>
      <c r="E1502">
        <v>7250632.9000000004</v>
      </c>
    </row>
    <row r="1503" spans="1:5" x14ac:dyDescent="0.25">
      <c r="A1503" t="s">
        <v>69</v>
      </c>
      <c r="B1503" s="190">
        <v>43554</v>
      </c>
      <c r="C1503">
        <v>49</v>
      </c>
      <c r="D1503" t="s">
        <v>459</v>
      </c>
      <c r="E1503">
        <v>5033692.87</v>
      </c>
    </row>
    <row r="1504" spans="1:5" x14ac:dyDescent="0.25">
      <c r="A1504" t="s">
        <v>69</v>
      </c>
      <c r="B1504" s="190">
        <v>43554</v>
      </c>
      <c r="C1504">
        <v>49</v>
      </c>
      <c r="D1504" t="s">
        <v>460</v>
      </c>
      <c r="E1504">
        <v>83055.820000000007</v>
      </c>
    </row>
    <row r="1505" spans="1:5" x14ac:dyDescent="0.25">
      <c r="A1505" t="s">
        <v>69</v>
      </c>
      <c r="B1505" s="190">
        <v>43582</v>
      </c>
      <c r="C1505">
        <v>49</v>
      </c>
      <c r="D1505" t="s">
        <v>449</v>
      </c>
      <c r="E1505">
        <v>43971577.299999997</v>
      </c>
    </row>
    <row r="1506" spans="1:5" x14ac:dyDescent="0.25">
      <c r="A1506" t="s">
        <v>69</v>
      </c>
      <c r="B1506" s="190">
        <v>43582</v>
      </c>
      <c r="C1506">
        <v>49</v>
      </c>
      <c r="D1506" t="s">
        <v>450</v>
      </c>
      <c r="E1506">
        <v>2714380.5</v>
      </c>
    </row>
    <row r="1507" spans="1:5" x14ac:dyDescent="0.25">
      <c r="A1507" t="s">
        <v>69</v>
      </c>
      <c r="B1507" s="190">
        <v>43582</v>
      </c>
      <c r="C1507">
        <v>49</v>
      </c>
      <c r="D1507" t="s">
        <v>451</v>
      </c>
      <c r="E1507">
        <v>10087618.560000001</v>
      </c>
    </row>
    <row r="1508" spans="1:5" x14ac:dyDescent="0.25">
      <c r="A1508" t="s">
        <v>69</v>
      </c>
      <c r="B1508" s="190">
        <v>43582</v>
      </c>
      <c r="C1508">
        <v>49</v>
      </c>
      <c r="D1508" t="s">
        <v>452</v>
      </c>
      <c r="E1508">
        <v>16624357.73</v>
      </c>
    </row>
    <row r="1509" spans="1:5" x14ac:dyDescent="0.25">
      <c r="A1509" t="s">
        <v>69</v>
      </c>
      <c r="B1509" s="190">
        <v>43582</v>
      </c>
      <c r="C1509">
        <v>49</v>
      </c>
      <c r="D1509" t="s">
        <v>453</v>
      </c>
      <c r="E1509">
        <v>19410992.079999998</v>
      </c>
    </row>
    <row r="1510" spans="1:5" x14ac:dyDescent="0.25">
      <c r="A1510" t="s">
        <v>69</v>
      </c>
      <c r="B1510" s="190">
        <v>43582</v>
      </c>
      <c r="C1510">
        <v>49</v>
      </c>
      <c r="D1510" t="s">
        <v>454</v>
      </c>
      <c r="E1510">
        <v>24644.41</v>
      </c>
    </row>
    <row r="1511" spans="1:5" x14ac:dyDescent="0.25">
      <c r="A1511" t="s">
        <v>69</v>
      </c>
      <c r="B1511" s="190">
        <v>43582</v>
      </c>
      <c r="C1511">
        <v>49</v>
      </c>
      <c r="D1511" t="s">
        <v>455</v>
      </c>
      <c r="E1511">
        <v>32057050.129999999</v>
      </c>
    </row>
    <row r="1512" spans="1:5" x14ac:dyDescent="0.25">
      <c r="A1512" t="s">
        <v>69</v>
      </c>
      <c r="B1512" s="190">
        <v>43582</v>
      </c>
      <c r="C1512">
        <v>49</v>
      </c>
      <c r="D1512" t="s">
        <v>456</v>
      </c>
      <c r="E1512">
        <v>2684382.66</v>
      </c>
    </row>
    <row r="1513" spans="1:5" x14ac:dyDescent="0.25">
      <c r="A1513" t="s">
        <v>69</v>
      </c>
      <c r="B1513" s="190">
        <v>43582</v>
      </c>
      <c r="C1513">
        <v>49</v>
      </c>
      <c r="D1513" t="s">
        <v>457</v>
      </c>
      <c r="E1513">
        <v>4677909.72</v>
      </c>
    </row>
    <row r="1514" spans="1:5" x14ac:dyDescent="0.25">
      <c r="A1514" t="s">
        <v>69</v>
      </c>
      <c r="B1514" s="190">
        <v>43582</v>
      </c>
      <c r="C1514">
        <v>49</v>
      </c>
      <c r="D1514" t="s">
        <v>458</v>
      </c>
      <c r="E1514">
        <v>6679212.4500000002</v>
      </c>
    </row>
    <row r="1515" spans="1:5" x14ac:dyDescent="0.25">
      <c r="A1515" t="s">
        <v>69</v>
      </c>
      <c r="B1515" s="190">
        <v>43582</v>
      </c>
      <c r="C1515">
        <v>49</v>
      </c>
      <c r="D1515" t="s">
        <v>459</v>
      </c>
      <c r="E1515">
        <v>4438890.76</v>
      </c>
    </row>
    <row r="1516" spans="1:5" x14ac:dyDescent="0.25">
      <c r="A1516" t="s">
        <v>69</v>
      </c>
      <c r="B1516" s="190">
        <v>43582</v>
      </c>
      <c r="C1516">
        <v>49</v>
      </c>
      <c r="D1516" t="s">
        <v>460</v>
      </c>
      <c r="E1516">
        <v>151726.63</v>
      </c>
    </row>
    <row r="1517" spans="1:5" x14ac:dyDescent="0.25">
      <c r="A1517" t="s">
        <v>69</v>
      </c>
      <c r="B1517" s="190">
        <v>43610</v>
      </c>
      <c r="C1517">
        <v>49</v>
      </c>
      <c r="D1517" t="s">
        <v>449</v>
      </c>
      <c r="E1517">
        <v>40843850.549999997</v>
      </c>
    </row>
    <row r="1518" spans="1:5" x14ac:dyDescent="0.25">
      <c r="A1518" t="s">
        <v>69</v>
      </c>
      <c r="B1518" s="190">
        <v>43610</v>
      </c>
      <c r="C1518">
        <v>49</v>
      </c>
      <c r="D1518" t="s">
        <v>450</v>
      </c>
      <c r="E1518">
        <v>2925579.98</v>
      </c>
    </row>
    <row r="1519" spans="1:5" x14ac:dyDescent="0.25">
      <c r="A1519" t="s">
        <v>69</v>
      </c>
      <c r="B1519" s="190">
        <v>43610</v>
      </c>
      <c r="C1519">
        <v>49</v>
      </c>
      <c r="D1519" t="s">
        <v>451</v>
      </c>
      <c r="E1519">
        <v>9922477.9600000009</v>
      </c>
    </row>
    <row r="1520" spans="1:5" x14ac:dyDescent="0.25">
      <c r="A1520" t="s">
        <v>69</v>
      </c>
      <c r="B1520" s="190">
        <v>43610</v>
      </c>
      <c r="C1520">
        <v>49</v>
      </c>
      <c r="D1520" t="s">
        <v>452</v>
      </c>
      <c r="E1520">
        <v>17767420.91</v>
      </c>
    </row>
    <row r="1521" spans="1:5" x14ac:dyDescent="0.25">
      <c r="A1521" t="s">
        <v>69</v>
      </c>
      <c r="B1521" s="190">
        <v>43610</v>
      </c>
      <c r="C1521">
        <v>49</v>
      </c>
      <c r="D1521" t="s">
        <v>453</v>
      </c>
      <c r="E1521">
        <v>22608643.219999999</v>
      </c>
    </row>
    <row r="1522" spans="1:5" x14ac:dyDescent="0.25">
      <c r="A1522" t="s">
        <v>69</v>
      </c>
      <c r="B1522" s="190">
        <v>43610</v>
      </c>
      <c r="C1522">
        <v>49</v>
      </c>
      <c r="D1522" t="s">
        <v>455</v>
      </c>
      <c r="E1522">
        <v>23869209.27</v>
      </c>
    </row>
    <row r="1523" spans="1:5" x14ac:dyDescent="0.25">
      <c r="A1523" t="s">
        <v>69</v>
      </c>
      <c r="B1523" s="190">
        <v>43610</v>
      </c>
      <c r="C1523">
        <v>49</v>
      </c>
      <c r="D1523" t="s">
        <v>456</v>
      </c>
      <c r="E1523">
        <v>1487031.09</v>
      </c>
    </row>
    <row r="1524" spans="1:5" x14ac:dyDescent="0.25">
      <c r="A1524" t="s">
        <v>69</v>
      </c>
      <c r="B1524" s="190">
        <v>43610</v>
      </c>
      <c r="C1524">
        <v>49</v>
      </c>
      <c r="D1524" t="s">
        <v>457</v>
      </c>
      <c r="E1524">
        <v>3281357.8</v>
      </c>
    </row>
    <row r="1525" spans="1:5" x14ac:dyDescent="0.25">
      <c r="A1525" t="s">
        <v>69</v>
      </c>
      <c r="B1525" s="190">
        <v>43610</v>
      </c>
      <c r="C1525">
        <v>49</v>
      </c>
      <c r="D1525" t="s">
        <v>458</v>
      </c>
      <c r="E1525">
        <v>5376709.6699999999</v>
      </c>
    </row>
    <row r="1526" spans="1:5" x14ac:dyDescent="0.25">
      <c r="A1526" t="s">
        <v>69</v>
      </c>
      <c r="B1526" s="190">
        <v>43610</v>
      </c>
      <c r="C1526">
        <v>49</v>
      </c>
      <c r="D1526" t="s">
        <v>459</v>
      </c>
      <c r="E1526">
        <v>4351068.5999999996</v>
      </c>
    </row>
    <row r="1527" spans="1:5" x14ac:dyDescent="0.25">
      <c r="A1527" t="s">
        <v>69</v>
      </c>
      <c r="B1527" s="190">
        <v>43610</v>
      </c>
      <c r="C1527">
        <v>49</v>
      </c>
      <c r="D1527" t="s">
        <v>460</v>
      </c>
      <c r="E1527">
        <v>565575.81999999995</v>
      </c>
    </row>
    <row r="1528" spans="1:5" x14ac:dyDescent="0.25">
      <c r="A1528" t="s">
        <v>69</v>
      </c>
      <c r="B1528" s="190">
        <v>43645</v>
      </c>
      <c r="C1528">
        <v>49</v>
      </c>
      <c r="D1528" t="s">
        <v>449</v>
      </c>
      <c r="E1528">
        <v>35193806.82</v>
      </c>
    </row>
    <row r="1529" spans="1:5" x14ac:dyDescent="0.25">
      <c r="A1529" t="s">
        <v>69</v>
      </c>
      <c r="B1529" s="190">
        <v>43645</v>
      </c>
      <c r="C1529">
        <v>49</v>
      </c>
      <c r="D1529" t="s">
        <v>450</v>
      </c>
      <c r="E1529">
        <v>2290566.9700000002</v>
      </c>
    </row>
    <row r="1530" spans="1:5" x14ac:dyDescent="0.25">
      <c r="A1530" t="s">
        <v>69</v>
      </c>
      <c r="B1530" s="190">
        <v>43645</v>
      </c>
      <c r="C1530">
        <v>49</v>
      </c>
      <c r="D1530" t="s">
        <v>451</v>
      </c>
      <c r="E1530">
        <v>7924451.46</v>
      </c>
    </row>
    <row r="1531" spans="1:5" x14ac:dyDescent="0.25">
      <c r="A1531" t="s">
        <v>69</v>
      </c>
      <c r="B1531" s="190">
        <v>43645</v>
      </c>
      <c r="C1531">
        <v>49</v>
      </c>
      <c r="D1531" t="s">
        <v>452</v>
      </c>
      <c r="E1531">
        <v>14074902.4</v>
      </c>
    </row>
    <row r="1532" spans="1:5" x14ac:dyDescent="0.25">
      <c r="A1532" t="s">
        <v>69</v>
      </c>
      <c r="B1532" s="190">
        <v>43645</v>
      </c>
      <c r="C1532">
        <v>49</v>
      </c>
      <c r="D1532" t="s">
        <v>453</v>
      </c>
      <c r="E1532">
        <v>17377232.420000002</v>
      </c>
    </row>
    <row r="1533" spans="1:5" x14ac:dyDescent="0.25">
      <c r="A1533" t="s">
        <v>69</v>
      </c>
      <c r="B1533" s="190">
        <v>43645</v>
      </c>
      <c r="C1533">
        <v>49</v>
      </c>
      <c r="D1533" t="s">
        <v>454</v>
      </c>
      <c r="E1533">
        <v>31925.52</v>
      </c>
    </row>
    <row r="1534" spans="1:5" x14ac:dyDescent="0.25">
      <c r="A1534" t="s">
        <v>69</v>
      </c>
      <c r="B1534" s="190">
        <v>43645</v>
      </c>
      <c r="C1534">
        <v>49</v>
      </c>
      <c r="D1534" t="s">
        <v>455</v>
      </c>
      <c r="E1534">
        <v>15823810.369999999</v>
      </c>
    </row>
    <row r="1535" spans="1:5" x14ac:dyDescent="0.25">
      <c r="A1535" t="s">
        <v>69</v>
      </c>
      <c r="B1535" s="190">
        <v>43645</v>
      </c>
      <c r="C1535">
        <v>49</v>
      </c>
      <c r="D1535" t="s">
        <v>456</v>
      </c>
      <c r="E1535">
        <v>2127939.02</v>
      </c>
    </row>
    <row r="1536" spans="1:5" x14ac:dyDescent="0.25">
      <c r="A1536" t="s">
        <v>69</v>
      </c>
      <c r="B1536" s="190">
        <v>43645</v>
      </c>
      <c r="C1536">
        <v>49</v>
      </c>
      <c r="D1536" t="s">
        <v>457</v>
      </c>
      <c r="E1536">
        <v>1816353.84</v>
      </c>
    </row>
    <row r="1537" spans="1:5" x14ac:dyDescent="0.25">
      <c r="A1537" t="s">
        <v>69</v>
      </c>
      <c r="B1537" s="190">
        <v>43645</v>
      </c>
      <c r="C1537">
        <v>49</v>
      </c>
      <c r="D1537" t="s">
        <v>458</v>
      </c>
      <c r="E1537">
        <v>3311699.8</v>
      </c>
    </row>
    <row r="1538" spans="1:5" x14ac:dyDescent="0.25">
      <c r="A1538" t="s">
        <v>69</v>
      </c>
      <c r="B1538" s="190">
        <v>43645</v>
      </c>
      <c r="C1538">
        <v>49</v>
      </c>
      <c r="D1538" t="s">
        <v>459</v>
      </c>
      <c r="E1538">
        <v>2838548.63</v>
      </c>
    </row>
    <row r="1539" spans="1:5" x14ac:dyDescent="0.25">
      <c r="A1539" t="s">
        <v>69</v>
      </c>
      <c r="B1539" s="190">
        <v>43645</v>
      </c>
      <c r="C1539">
        <v>49</v>
      </c>
      <c r="D1539" t="s">
        <v>460</v>
      </c>
      <c r="E1539">
        <v>282589.09000000003</v>
      </c>
    </row>
    <row r="1540" spans="1:5" x14ac:dyDescent="0.25">
      <c r="A1540" t="s">
        <v>69</v>
      </c>
      <c r="B1540" s="190">
        <v>43673</v>
      </c>
      <c r="C1540">
        <v>49</v>
      </c>
      <c r="D1540" t="s">
        <v>449</v>
      </c>
      <c r="E1540">
        <v>43502946.490000002</v>
      </c>
    </row>
    <row r="1541" spans="1:5" x14ac:dyDescent="0.25">
      <c r="A1541" t="s">
        <v>69</v>
      </c>
      <c r="B1541" s="190">
        <v>43673</v>
      </c>
      <c r="C1541">
        <v>49</v>
      </c>
      <c r="D1541" t="s">
        <v>450</v>
      </c>
      <c r="E1541">
        <v>2534082.44</v>
      </c>
    </row>
    <row r="1542" spans="1:5" x14ac:dyDescent="0.25">
      <c r="A1542" t="s">
        <v>69</v>
      </c>
      <c r="B1542" s="190">
        <v>43673</v>
      </c>
      <c r="C1542">
        <v>49</v>
      </c>
      <c r="D1542" t="s">
        <v>451</v>
      </c>
      <c r="E1542">
        <v>9040374.1999999993</v>
      </c>
    </row>
    <row r="1543" spans="1:5" x14ac:dyDescent="0.25">
      <c r="A1543" t="s">
        <v>69</v>
      </c>
      <c r="B1543" s="190">
        <v>43673</v>
      </c>
      <c r="C1543">
        <v>49</v>
      </c>
      <c r="D1543" t="s">
        <v>452</v>
      </c>
      <c r="E1543">
        <v>15420500.119999999</v>
      </c>
    </row>
    <row r="1544" spans="1:5" x14ac:dyDescent="0.25">
      <c r="A1544" t="s">
        <v>69</v>
      </c>
      <c r="B1544" s="190">
        <v>43673</v>
      </c>
      <c r="C1544">
        <v>49</v>
      </c>
      <c r="D1544" t="s">
        <v>453</v>
      </c>
      <c r="E1544">
        <v>19599598.379999999</v>
      </c>
    </row>
    <row r="1545" spans="1:5" x14ac:dyDescent="0.25">
      <c r="A1545" t="s">
        <v>69</v>
      </c>
      <c r="B1545" s="190">
        <v>43673</v>
      </c>
      <c r="C1545">
        <v>49</v>
      </c>
      <c r="D1545" t="s">
        <v>455</v>
      </c>
      <c r="E1545">
        <v>12853389.76</v>
      </c>
    </row>
    <row r="1546" spans="1:5" x14ac:dyDescent="0.25">
      <c r="A1546" t="s">
        <v>69</v>
      </c>
      <c r="B1546" s="190">
        <v>43673</v>
      </c>
      <c r="C1546">
        <v>49</v>
      </c>
      <c r="D1546" t="s">
        <v>456</v>
      </c>
      <c r="E1546">
        <v>1088858.58</v>
      </c>
    </row>
    <row r="1547" spans="1:5" x14ac:dyDescent="0.25">
      <c r="A1547" t="s">
        <v>69</v>
      </c>
      <c r="B1547" s="190">
        <v>43673</v>
      </c>
      <c r="C1547">
        <v>49</v>
      </c>
      <c r="D1547" t="s">
        <v>457</v>
      </c>
      <c r="E1547">
        <v>1315954.1599999999</v>
      </c>
    </row>
    <row r="1548" spans="1:5" x14ac:dyDescent="0.25">
      <c r="A1548" t="s">
        <v>69</v>
      </c>
      <c r="B1548" s="190">
        <v>43673</v>
      </c>
      <c r="C1548">
        <v>49</v>
      </c>
      <c r="D1548" t="s">
        <v>458</v>
      </c>
      <c r="E1548">
        <v>2619689.5699999998</v>
      </c>
    </row>
    <row r="1549" spans="1:5" x14ac:dyDescent="0.25">
      <c r="A1549" t="s">
        <v>69</v>
      </c>
      <c r="B1549" s="190">
        <v>43673</v>
      </c>
      <c r="C1549">
        <v>49</v>
      </c>
      <c r="D1549" t="s">
        <v>459</v>
      </c>
      <c r="E1549">
        <v>2347740.23</v>
      </c>
    </row>
    <row r="1550" spans="1:5" x14ac:dyDescent="0.25">
      <c r="A1550" t="s">
        <v>69</v>
      </c>
      <c r="B1550" s="190">
        <v>43673</v>
      </c>
      <c r="C1550">
        <v>49</v>
      </c>
      <c r="D1550" t="s">
        <v>460</v>
      </c>
      <c r="E1550">
        <v>572355.21</v>
      </c>
    </row>
    <row r="1551" spans="1:5" x14ac:dyDescent="0.25">
      <c r="A1551" t="s">
        <v>69</v>
      </c>
      <c r="B1551" s="190">
        <v>43708</v>
      </c>
      <c r="C1551">
        <v>49</v>
      </c>
      <c r="D1551" t="s">
        <v>449</v>
      </c>
      <c r="E1551">
        <v>58256133.5</v>
      </c>
    </row>
    <row r="1552" spans="1:5" x14ac:dyDescent="0.25">
      <c r="A1552" t="s">
        <v>69</v>
      </c>
      <c r="B1552" s="190">
        <v>43708</v>
      </c>
      <c r="C1552">
        <v>49</v>
      </c>
      <c r="D1552" t="s">
        <v>450</v>
      </c>
      <c r="E1552">
        <v>2907431.01</v>
      </c>
    </row>
    <row r="1553" spans="1:5" x14ac:dyDescent="0.25">
      <c r="A1553" t="s">
        <v>69</v>
      </c>
      <c r="B1553" s="190">
        <v>43708</v>
      </c>
      <c r="C1553">
        <v>49</v>
      </c>
      <c r="D1553" t="s">
        <v>451</v>
      </c>
      <c r="E1553">
        <v>11218486.48</v>
      </c>
    </row>
    <row r="1554" spans="1:5" x14ac:dyDescent="0.25">
      <c r="A1554" t="s">
        <v>69</v>
      </c>
      <c r="B1554" s="190">
        <v>43708</v>
      </c>
      <c r="C1554">
        <v>49</v>
      </c>
      <c r="D1554" t="s">
        <v>452</v>
      </c>
      <c r="E1554">
        <v>18308658.510000002</v>
      </c>
    </row>
    <row r="1555" spans="1:5" x14ac:dyDescent="0.25">
      <c r="A1555" t="s">
        <v>69</v>
      </c>
      <c r="B1555" s="190">
        <v>43708</v>
      </c>
      <c r="C1555">
        <v>49</v>
      </c>
      <c r="D1555" t="s">
        <v>453</v>
      </c>
      <c r="E1555">
        <v>23879971.949999999</v>
      </c>
    </row>
    <row r="1556" spans="1:5" x14ac:dyDescent="0.25">
      <c r="A1556" t="s">
        <v>69</v>
      </c>
      <c r="B1556" s="190">
        <v>43708</v>
      </c>
      <c r="C1556">
        <v>49</v>
      </c>
      <c r="D1556" t="s">
        <v>454</v>
      </c>
      <c r="E1556">
        <v>21583.21</v>
      </c>
    </row>
    <row r="1557" spans="1:5" x14ac:dyDescent="0.25">
      <c r="A1557" t="s">
        <v>69</v>
      </c>
      <c r="B1557" s="190">
        <v>43708</v>
      </c>
      <c r="C1557">
        <v>49</v>
      </c>
      <c r="D1557" t="s">
        <v>455</v>
      </c>
      <c r="E1557">
        <v>10820953.890000001</v>
      </c>
    </row>
    <row r="1558" spans="1:5" x14ac:dyDescent="0.25">
      <c r="A1558" t="s">
        <v>69</v>
      </c>
      <c r="B1558" s="190">
        <v>43708</v>
      </c>
      <c r="C1558">
        <v>49</v>
      </c>
      <c r="D1558" t="s">
        <v>456</v>
      </c>
      <c r="E1558">
        <v>500832.47</v>
      </c>
    </row>
    <row r="1559" spans="1:5" x14ac:dyDescent="0.25">
      <c r="A1559" t="s">
        <v>69</v>
      </c>
      <c r="B1559" s="190">
        <v>43708</v>
      </c>
      <c r="C1559">
        <v>49</v>
      </c>
      <c r="D1559" t="s">
        <v>457</v>
      </c>
      <c r="E1559">
        <v>1094889.77</v>
      </c>
    </row>
    <row r="1560" spans="1:5" x14ac:dyDescent="0.25">
      <c r="A1560" t="s">
        <v>69</v>
      </c>
      <c r="B1560" s="190">
        <v>43708</v>
      </c>
      <c r="C1560">
        <v>49</v>
      </c>
      <c r="D1560" t="s">
        <v>458</v>
      </c>
      <c r="E1560">
        <v>2347388.83</v>
      </c>
    </row>
    <row r="1561" spans="1:5" x14ac:dyDescent="0.25">
      <c r="A1561" t="s">
        <v>69</v>
      </c>
      <c r="B1561" s="190">
        <v>43708</v>
      </c>
      <c r="C1561">
        <v>49</v>
      </c>
      <c r="D1561" t="s">
        <v>459</v>
      </c>
      <c r="E1561">
        <v>2741400.04</v>
      </c>
    </row>
    <row r="1562" spans="1:5" x14ac:dyDescent="0.25">
      <c r="A1562" t="s">
        <v>69</v>
      </c>
      <c r="B1562" s="190">
        <v>43708</v>
      </c>
      <c r="C1562">
        <v>49</v>
      </c>
      <c r="D1562" t="s">
        <v>460</v>
      </c>
      <c r="E1562">
        <v>334236.14</v>
      </c>
    </row>
    <row r="1563" spans="1:5" x14ac:dyDescent="0.25">
      <c r="A1563" t="s">
        <v>69</v>
      </c>
      <c r="B1563" s="190">
        <v>43736</v>
      </c>
      <c r="C1563">
        <v>49</v>
      </c>
      <c r="D1563" t="s">
        <v>449</v>
      </c>
      <c r="E1563">
        <v>56870494.020000003</v>
      </c>
    </row>
    <row r="1564" spans="1:5" x14ac:dyDescent="0.25">
      <c r="A1564" t="s">
        <v>69</v>
      </c>
      <c r="B1564" s="190">
        <v>43736</v>
      </c>
      <c r="C1564">
        <v>49</v>
      </c>
      <c r="D1564" t="s">
        <v>450</v>
      </c>
      <c r="E1564">
        <v>2876292.32</v>
      </c>
    </row>
    <row r="1565" spans="1:5" x14ac:dyDescent="0.25">
      <c r="A1565" t="s">
        <v>69</v>
      </c>
      <c r="B1565" s="190">
        <v>43736</v>
      </c>
      <c r="C1565">
        <v>49</v>
      </c>
      <c r="D1565" t="s">
        <v>451</v>
      </c>
      <c r="E1565">
        <v>10276528.550000001</v>
      </c>
    </row>
    <row r="1566" spans="1:5" x14ac:dyDescent="0.25">
      <c r="A1566" t="s">
        <v>69</v>
      </c>
      <c r="B1566" s="190">
        <v>43736</v>
      </c>
      <c r="C1566">
        <v>49</v>
      </c>
      <c r="D1566" t="s">
        <v>452</v>
      </c>
      <c r="E1566">
        <v>16519528.470000001</v>
      </c>
    </row>
    <row r="1567" spans="1:5" x14ac:dyDescent="0.25">
      <c r="A1567" t="s">
        <v>69</v>
      </c>
      <c r="B1567" s="190">
        <v>43736</v>
      </c>
      <c r="C1567">
        <v>49</v>
      </c>
      <c r="D1567" t="s">
        <v>453</v>
      </c>
      <c r="E1567">
        <v>19156702.440000001</v>
      </c>
    </row>
    <row r="1568" spans="1:5" x14ac:dyDescent="0.25">
      <c r="A1568" t="s">
        <v>69</v>
      </c>
      <c r="B1568" s="190">
        <v>43736</v>
      </c>
      <c r="C1568">
        <v>49</v>
      </c>
      <c r="D1568" t="s">
        <v>454</v>
      </c>
      <c r="E1568">
        <v>140039.44</v>
      </c>
    </row>
    <row r="1569" spans="1:5" x14ac:dyDescent="0.25">
      <c r="A1569" t="s">
        <v>69</v>
      </c>
      <c r="B1569" s="190">
        <v>43736</v>
      </c>
      <c r="C1569">
        <v>49</v>
      </c>
      <c r="D1569" t="s">
        <v>455</v>
      </c>
      <c r="E1569">
        <v>10070266.32</v>
      </c>
    </row>
    <row r="1570" spans="1:5" x14ac:dyDescent="0.25">
      <c r="A1570" t="s">
        <v>69</v>
      </c>
      <c r="B1570" s="190">
        <v>43736</v>
      </c>
      <c r="C1570">
        <v>49</v>
      </c>
      <c r="D1570" t="s">
        <v>456</v>
      </c>
      <c r="E1570">
        <v>477199.2</v>
      </c>
    </row>
    <row r="1571" spans="1:5" x14ac:dyDescent="0.25">
      <c r="A1571" t="s">
        <v>69</v>
      </c>
      <c r="B1571" s="190">
        <v>43736</v>
      </c>
      <c r="C1571">
        <v>49</v>
      </c>
      <c r="D1571" t="s">
        <v>457</v>
      </c>
      <c r="E1571">
        <v>965720.14</v>
      </c>
    </row>
    <row r="1572" spans="1:5" x14ac:dyDescent="0.25">
      <c r="A1572" t="s">
        <v>69</v>
      </c>
      <c r="B1572" s="190">
        <v>43736</v>
      </c>
      <c r="C1572">
        <v>49</v>
      </c>
      <c r="D1572" t="s">
        <v>458</v>
      </c>
      <c r="E1572">
        <v>1988217.92</v>
      </c>
    </row>
    <row r="1573" spans="1:5" x14ac:dyDescent="0.25">
      <c r="A1573" t="s">
        <v>69</v>
      </c>
      <c r="B1573" s="190">
        <v>43736</v>
      </c>
      <c r="C1573">
        <v>49</v>
      </c>
      <c r="D1573" t="s">
        <v>459</v>
      </c>
      <c r="E1573">
        <v>1832766.26</v>
      </c>
    </row>
    <row r="1574" spans="1:5" x14ac:dyDescent="0.25">
      <c r="A1574" t="s">
        <v>69</v>
      </c>
      <c r="B1574" s="190">
        <v>43736</v>
      </c>
      <c r="C1574">
        <v>49</v>
      </c>
      <c r="D1574" t="s">
        <v>460</v>
      </c>
      <c r="E1574">
        <v>377069.79</v>
      </c>
    </row>
    <row r="1575" spans="1:5" x14ac:dyDescent="0.25">
      <c r="A1575" t="s">
        <v>69</v>
      </c>
      <c r="B1575" s="190">
        <v>43764</v>
      </c>
      <c r="C1575">
        <v>49</v>
      </c>
      <c r="D1575" t="s">
        <v>449</v>
      </c>
      <c r="E1575">
        <v>49996840.850000001</v>
      </c>
    </row>
    <row r="1576" spans="1:5" x14ac:dyDescent="0.25">
      <c r="A1576" t="s">
        <v>69</v>
      </c>
      <c r="B1576" s="190">
        <v>43764</v>
      </c>
      <c r="C1576">
        <v>49</v>
      </c>
      <c r="D1576" t="s">
        <v>450</v>
      </c>
      <c r="E1576">
        <v>2718307.3</v>
      </c>
    </row>
    <row r="1577" spans="1:5" x14ac:dyDescent="0.25">
      <c r="A1577" t="s">
        <v>69</v>
      </c>
      <c r="B1577" s="190">
        <v>43764</v>
      </c>
      <c r="C1577">
        <v>49</v>
      </c>
      <c r="D1577" t="s">
        <v>451</v>
      </c>
      <c r="E1577">
        <v>10577447.119999999</v>
      </c>
    </row>
    <row r="1578" spans="1:5" x14ac:dyDescent="0.25">
      <c r="A1578" t="s">
        <v>69</v>
      </c>
      <c r="B1578" s="190">
        <v>43764</v>
      </c>
      <c r="C1578">
        <v>49</v>
      </c>
      <c r="D1578" t="s">
        <v>452</v>
      </c>
      <c r="E1578">
        <v>17413226.91</v>
      </c>
    </row>
    <row r="1579" spans="1:5" x14ac:dyDescent="0.25">
      <c r="A1579" t="s">
        <v>69</v>
      </c>
      <c r="B1579" s="190">
        <v>43764</v>
      </c>
      <c r="C1579">
        <v>49</v>
      </c>
      <c r="D1579" t="s">
        <v>453</v>
      </c>
      <c r="E1579">
        <v>21628898.920000002</v>
      </c>
    </row>
    <row r="1580" spans="1:5" x14ac:dyDescent="0.25">
      <c r="A1580" t="s">
        <v>69</v>
      </c>
      <c r="B1580" s="190">
        <v>43764</v>
      </c>
      <c r="C1580">
        <v>49</v>
      </c>
      <c r="D1580" t="s">
        <v>454</v>
      </c>
      <c r="E1580">
        <v>32764.02</v>
      </c>
    </row>
    <row r="1581" spans="1:5" x14ac:dyDescent="0.25">
      <c r="A1581" t="s">
        <v>69</v>
      </c>
      <c r="B1581" s="190">
        <v>43764</v>
      </c>
      <c r="C1581">
        <v>49</v>
      </c>
      <c r="D1581" t="s">
        <v>455</v>
      </c>
      <c r="E1581">
        <v>11290062.07</v>
      </c>
    </row>
    <row r="1582" spans="1:5" x14ac:dyDescent="0.25">
      <c r="A1582" t="s">
        <v>69</v>
      </c>
      <c r="B1582" s="190">
        <v>43764</v>
      </c>
      <c r="C1582">
        <v>49</v>
      </c>
      <c r="D1582" t="s">
        <v>456</v>
      </c>
      <c r="E1582">
        <v>553952.81999999995</v>
      </c>
    </row>
    <row r="1583" spans="1:5" x14ac:dyDescent="0.25">
      <c r="A1583" t="s">
        <v>69</v>
      </c>
      <c r="B1583" s="190">
        <v>43764</v>
      </c>
      <c r="C1583">
        <v>49</v>
      </c>
      <c r="D1583" t="s">
        <v>457</v>
      </c>
      <c r="E1583">
        <v>1084195.71</v>
      </c>
    </row>
    <row r="1584" spans="1:5" x14ac:dyDescent="0.25">
      <c r="A1584" t="s">
        <v>69</v>
      </c>
      <c r="B1584" s="190">
        <v>43764</v>
      </c>
      <c r="C1584">
        <v>49</v>
      </c>
      <c r="D1584" t="s">
        <v>458</v>
      </c>
      <c r="E1584">
        <v>2434945.7400000002</v>
      </c>
    </row>
    <row r="1585" spans="1:5" x14ac:dyDescent="0.25">
      <c r="A1585" t="s">
        <v>69</v>
      </c>
      <c r="B1585" s="190">
        <v>43764</v>
      </c>
      <c r="C1585">
        <v>49</v>
      </c>
      <c r="D1585" t="s">
        <v>459</v>
      </c>
      <c r="E1585">
        <v>2841882</v>
      </c>
    </row>
    <row r="1586" spans="1:5" x14ac:dyDescent="0.25">
      <c r="A1586" t="s">
        <v>69</v>
      </c>
      <c r="B1586" s="190">
        <v>43764</v>
      </c>
      <c r="C1586">
        <v>49</v>
      </c>
      <c r="D1586" t="s">
        <v>460</v>
      </c>
      <c r="E1586">
        <v>233201.92000000001</v>
      </c>
    </row>
    <row r="1587" spans="1:5" x14ac:dyDescent="0.25">
      <c r="A1587" t="s">
        <v>69</v>
      </c>
      <c r="B1587" s="190">
        <v>43799</v>
      </c>
      <c r="C1587">
        <v>49</v>
      </c>
      <c r="D1587" t="s">
        <v>449</v>
      </c>
      <c r="E1587">
        <v>37735672.700000003</v>
      </c>
    </row>
    <row r="1588" spans="1:5" x14ac:dyDescent="0.25">
      <c r="A1588" t="s">
        <v>69</v>
      </c>
      <c r="B1588" s="190">
        <v>43799</v>
      </c>
      <c r="C1588">
        <v>49</v>
      </c>
      <c r="D1588" t="s">
        <v>450</v>
      </c>
      <c r="E1588">
        <v>2019485.16</v>
      </c>
    </row>
    <row r="1589" spans="1:5" x14ac:dyDescent="0.25">
      <c r="A1589" t="s">
        <v>69</v>
      </c>
      <c r="B1589" s="190">
        <v>43799</v>
      </c>
      <c r="C1589">
        <v>49</v>
      </c>
      <c r="D1589" t="s">
        <v>451</v>
      </c>
      <c r="E1589">
        <v>7968494.6299999999</v>
      </c>
    </row>
    <row r="1590" spans="1:5" x14ac:dyDescent="0.25">
      <c r="A1590" t="s">
        <v>69</v>
      </c>
      <c r="B1590" s="190">
        <v>43799</v>
      </c>
      <c r="C1590">
        <v>49</v>
      </c>
      <c r="D1590" t="s">
        <v>452</v>
      </c>
      <c r="E1590">
        <v>13080665.720000001</v>
      </c>
    </row>
    <row r="1591" spans="1:5" x14ac:dyDescent="0.25">
      <c r="A1591" t="s">
        <v>69</v>
      </c>
      <c r="B1591" s="190">
        <v>43799</v>
      </c>
      <c r="C1591">
        <v>49</v>
      </c>
      <c r="D1591" t="s">
        <v>453</v>
      </c>
      <c r="E1591">
        <v>18542621.420000002</v>
      </c>
    </row>
    <row r="1592" spans="1:5" x14ac:dyDescent="0.25">
      <c r="A1592" t="s">
        <v>69</v>
      </c>
      <c r="B1592" s="190">
        <v>43799</v>
      </c>
      <c r="C1592">
        <v>49</v>
      </c>
      <c r="D1592" t="s">
        <v>454</v>
      </c>
      <c r="E1592">
        <v>23402.880000000001</v>
      </c>
    </row>
    <row r="1593" spans="1:5" x14ac:dyDescent="0.25">
      <c r="A1593" t="s">
        <v>69</v>
      </c>
      <c r="B1593" s="190">
        <v>43799</v>
      </c>
      <c r="C1593">
        <v>49</v>
      </c>
      <c r="D1593" t="s">
        <v>455</v>
      </c>
      <c r="E1593">
        <v>12353209.26</v>
      </c>
    </row>
    <row r="1594" spans="1:5" x14ac:dyDescent="0.25">
      <c r="A1594" t="s">
        <v>69</v>
      </c>
      <c r="B1594" s="190">
        <v>43799</v>
      </c>
      <c r="C1594">
        <v>49</v>
      </c>
      <c r="D1594" t="s">
        <v>456</v>
      </c>
      <c r="E1594">
        <v>453458.14</v>
      </c>
    </row>
    <row r="1595" spans="1:5" x14ac:dyDescent="0.25">
      <c r="A1595" t="s">
        <v>69</v>
      </c>
      <c r="B1595" s="190">
        <v>43799</v>
      </c>
      <c r="C1595">
        <v>49</v>
      </c>
      <c r="D1595" t="s">
        <v>457</v>
      </c>
      <c r="E1595">
        <v>1198135.97</v>
      </c>
    </row>
    <row r="1596" spans="1:5" x14ac:dyDescent="0.25">
      <c r="A1596" t="s">
        <v>69</v>
      </c>
      <c r="B1596" s="190">
        <v>43799</v>
      </c>
      <c r="C1596">
        <v>49</v>
      </c>
      <c r="D1596" t="s">
        <v>458</v>
      </c>
      <c r="E1596">
        <v>2361970.15</v>
      </c>
    </row>
    <row r="1597" spans="1:5" x14ac:dyDescent="0.25">
      <c r="A1597" t="s">
        <v>69</v>
      </c>
      <c r="B1597" s="190">
        <v>43799</v>
      </c>
      <c r="C1597">
        <v>49</v>
      </c>
      <c r="D1597" t="s">
        <v>459</v>
      </c>
      <c r="E1597">
        <v>1984507.15</v>
      </c>
    </row>
    <row r="1598" spans="1:5" x14ac:dyDescent="0.25">
      <c r="A1598" t="s">
        <v>69</v>
      </c>
      <c r="B1598" s="190">
        <v>43799</v>
      </c>
      <c r="C1598">
        <v>49</v>
      </c>
      <c r="D1598" t="s">
        <v>460</v>
      </c>
      <c r="E1598">
        <v>85042.06</v>
      </c>
    </row>
    <row r="1599" spans="1:5" x14ac:dyDescent="0.25">
      <c r="A1599" t="s">
        <v>69</v>
      </c>
      <c r="B1599" s="190">
        <v>43820</v>
      </c>
      <c r="C1599">
        <v>49</v>
      </c>
      <c r="D1599" t="s">
        <v>449</v>
      </c>
      <c r="E1599">
        <v>44101852.109999999</v>
      </c>
    </row>
    <row r="1600" spans="1:5" x14ac:dyDescent="0.25">
      <c r="A1600" t="s">
        <v>69</v>
      </c>
      <c r="B1600" s="190">
        <v>43820</v>
      </c>
      <c r="C1600">
        <v>49</v>
      </c>
      <c r="D1600" t="s">
        <v>450</v>
      </c>
      <c r="E1600">
        <v>2239310.5699999998</v>
      </c>
    </row>
    <row r="1601" spans="1:5" x14ac:dyDescent="0.25">
      <c r="A1601" t="s">
        <v>69</v>
      </c>
      <c r="B1601" s="190">
        <v>43820</v>
      </c>
      <c r="C1601">
        <v>49</v>
      </c>
      <c r="D1601" t="s">
        <v>451</v>
      </c>
      <c r="E1601">
        <v>9099144.6600000001</v>
      </c>
    </row>
    <row r="1602" spans="1:5" x14ac:dyDescent="0.25">
      <c r="A1602" t="s">
        <v>69</v>
      </c>
      <c r="B1602" s="190">
        <v>43820</v>
      </c>
      <c r="C1602">
        <v>49</v>
      </c>
      <c r="D1602" t="s">
        <v>452</v>
      </c>
      <c r="E1602">
        <v>14628611.99</v>
      </c>
    </row>
    <row r="1603" spans="1:5" x14ac:dyDescent="0.25">
      <c r="A1603" t="s">
        <v>69</v>
      </c>
      <c r="B1603" s="190">
        <v>43820</v>
      </c>
      <c r="C1603">
        <v>49</v>
      </c>
      <c r="D1603" t="s">
        <v>453</v>
      </c>
      <c r="E1603">
        <v>18344493.09</v>
      </c>
    </row>
    <row r="1604" spans="1:5" x14ac:dyDescent="0.25">
      <c r="A1604" t="s">
        <v>69</v>
      </c>
      <c r="B1604" s="190">
        <v>43820</v>
      </c>
      <c r="C1604">
        <v>49</v>
      </c>
      <c r="D1604" t="s">
        <v>454</v>
      </c>
      <c r="E1604">
        <v>25762.16</v>
      </c>
    </row>
    <row r="1605" spans="1:5" x14ac:dyDescent="0.25">
      <c r="A1605" t="s">
        <v>69</v>
      </c>
      <c r="B1605" s="190">
        <v>43820</v>
      </c>
      <c r="C1605">
        <v>49</v>
      </c>
      <c r="D1605" t="s">
        <v>455</v>
      </c>
      <c r="E1605">
        <v>22396494.809999999</v>
      </c>
    </row>
    <row r="1606" spans="1:5" x14ac:dyDescent="0.25">
      <c r="A1606" t="s">
        <v>69</v>
      </c>
      <c r="B1606" s="190">
        <v>43820</v>
      </c>
      <c r="C1606">
        <v>49</v>
      </c>
      <c r="D1606" t="s">
        <v>456</v>
      </c>
      <c r="E1606">
        <v>724433.6</v>
      </c>
    </row>
    <row r="1607" spans="1:5" x14ac:dyDescent="0.25">
      <c r="A1607" t="s">
        <v>69</v>
      </c>
      <c r="B1607" s="190">
        <v>43820</v>
      </c>
      <c r="C1607">
        <v>49</v>
      </c>
      <c r="D1607" t="s">
        <v>457</v>
      </c>
      <c r="E1607">
        <v>2647049.7200000002</v>
      </c>
    </row>
    <row r="1608" spans="1:5" x14ac:dyDescent="0.25">
      <c r="A1608" t="s">
        <v>69</v>
      </c>
      <c r="B1608" s="190">
        <v>43820</v>
      </c>
      <c r="C1608">
        <v>49</v>
      </c>
      <c r="D1608" t="s">
        <v>458</v>
      </c>
      <c r="E1608">
        <v>4233004.59</v>
      </c>
    </row>
    <row r="1609" spans="1:5" x14ac:dyDescent="0.25">
      <c r="A1609" t="s">
        <v>69</v>
      </c>
      <c r="B1609" s="190">
        <v>43820</v>
      </c>
      <c r="C1609">
        <v>49</v>
      </c>
      <c r="D1609" t="s">
        <v>459</v>
      </c>
      <c r="E1609">
        <v>3803116.56</v>
      </c>
    </row>
    <row r="1610" spans="1:5" x14ac:dyDescent="0.25">
      <c r="A1610" t="s">
        <v>69</v>
      </c>
      <c r="B1610" s="190">
        <v>43820</v>
      </c>
      <c r="C1610">
        <v>49</v>
      </c>
      <c r="D1610" t="s">
        <v>460</v>
      </c>
      <c r="E1610">
        <v>354738.28</v>
      </c>
    </row>
    <row r="1611" spans="1:5" x14ac:dyDescent="0.25">
      <c r="A1611" t="s">
        <v>69</v>
      </c>
      <c r="B1611" s="190">
        <v>43855</v>
      </c>
      <c r="C1611">
        <v>49</v>
      </c>
      <c r="D1611" t="s">
        <v>449</v>
      </c>
      <c r="E1611">
        <v>52171134.390000001</v>
      </c>
    </row>
    <row r="1612" spans="1:5" x14ac:dyDescent="0.25">
      <c r="A1612" t="s">
        <v>69</v>
      </c>
      <c r="B1612" s="190">
        <v>43855</v>
      </c>
      <c r="C1612">
        <v>49</v>
      </c>
      <c r="D1612" t="s">
        <v>450</v>
      </c>
      <c r="E1612">
        <v>2814781.83</v>
      </c>
    </row>
    <row r="1613" spans="1:5" x14ac:dyDescent="0.25">
      <c r="A1613" t="s">
        <v>69</v>
      </c>
      <c r="B1613" s="190">
        <v>43855</v>
      </c>
      <c r="C1613">
        <v>49</v>
      </c>
      <c r="D1613" t="s">
        <v>451</v>
      </c>
      <c r="E1613">
        <v>11136759.369999999</v>
      </c>
    </row>
    <row r="1614" spans="1:5" x14ac:dyDescent="0.25">
      <c r="A1614" t="s">
        <v>69</v>
      </c>
      <c r="B1614" s="190">
        <v>43855</v>
      </c>
      <c r="C1614">
        <v>49</v>
      </c>
      <c r="D1614" t="s">
        <v>452</v>
      </c>
      <c r="E1614">
        <v>17937039.059999999</v>
      </c>
    </row>
    <row r="1615" spans="1:5" x14ac:dyDescent="0.25">
      <c r="A1615" t="s">
        <v>69</v>
      </c>
      <c r="B1615" s="190">
        <v>43855</v>
      </c>
      <c r="C1615">
        <v>49</v>
      </c>
      <c r="D1615" t="s">
        <v>453</v>
      </c>
      <c r="E1615">
        <v>21057974.359999999</v>
      </c>
    </row>
    <row r="1616" spans="1:5" x14ac:dyDescent="0.25">
      <c r="A1616" t="s">
        <v>69</v>
      </c>
      <c r="B1616" s="190">
        <v>43855</v>
      </c>
      <c r="C1616">
        <v>49</v>
      </c>
      <c r="D1616" t="s">
        <v>454</v>
      </c>
      <c r="E1616">
        <v>46565.84</v>
      </c>
    </row>
    <row r="1617" spans="1:5" x14ac:dyDescent="0.25">
      <c r="A1617" t="s">
        <v>69</v>
      </c>
      <c r="B1617" s="190">
        <v>43855</v>
      </c>
      <c r="C1617">
        <v>49</v>
      </c>
      <c r="D1617" t="s">
        <v>455</v>
      </c>
      <c r="E1617">
        <v>32303135.98</v>
      </c>
    </row>
    <row r="1618" spans="1:5" x14ac:dyDescent="0.25">
      <c r="A1618" t="s">
        <v>69</v>
      </c>
      <c r="B1618" s="190">
        <v>43855</v>
      </c>
      <c r="C1618">
        <v>49</v>
      </c>
      <c r="D1618" t="s">
        <v>456</v>
      </c>
      <c r="E1618">
        <v>1354511.6</v>
      </c>
    </row>
    <row r="1619" spans="1:5" x14ac:dyDescent="0.25">
      <c r="A1619" t="s">
        <v>69</v>
      </c>
      <c r="B1619" s="190">
        <v>43855</v>
      </c>
      <c r="C1619">
        <v>49</v>
      </c>
      <c r="D1619" t="s">
        <v>457</v>
      </c>
      <c r="E1619">
        <v>4724915.26</v>
      </c>
    </row>
    <row r="1620" spans="1:5" x14ac:dyDescent="0.25">
      <c r="A1620" t="s">
        <v>69</v>
      </c>
      <c r="B1620" s="190">
        <v>43855</v>
      </c>
      <c r="C1620">
        <v>49</v>
      </c>
      <c r="D1620" t="s">
        <v>458</v>
      </c>
      <c r="E1620">
        <v>6358230.6500000004</v>
      </c>
    </row>
    <row r="1621" spans="1:5" x14ac:dyDescent="0.25">
      <c r="A1621" t="s">
        <v>69</v>
      </c>
      <c r="B1621" s="190">
        <v>43855</v>
      </c>
      <c r="C1621">
        <v>49</v>
      </c>
      <c r="D1621" t="s">
        <v>459</v>
      </c>
      <c r="E1621">
        <v>4943783.0599999996</v>
      </c>
    </row>
    <row r="1622" spans="1:5" x14ac:dyDescent="0.25">
      <c r="A1622" t="s">
        <v>69</v>
      </c>
      <c r="B1622" s="190">
        <v>43855</v>
      </c>
      <c r="C1622">
        <v>49</v>
      </c>
      <c r="D1622" t="s">
        <v>460</v>
      </c>
      <c r="E1622">
        <v>7264.74</v>
      </c>
    </row>
    <row r="1623" spans="1:5" x14ac:dyDescent="0.25">
      <c r="A1623" t="s">
        <v>69</v>
      </c>
      <c r="B1623" s="190">
        <v>43890</v>
      </c>
      <c r="C1623">
        <v>49</v>
      </c>
      <c r="D1623" t="s">
        <v>449</v>
      </c>
      <c r="E1623">
        <v>48303048.93</v>
      </c>
    </row>
    <row r="1624" spans="1:5" x14ac:dyDescent="0.25">
      <c r="A1624" t="s">
        <v>69</v>
      </c>
      <c r="B1624" s="190">
        <v>43890</v>
      </c>
      <c r="C1624">
        <v>49</v>
      </c>
      <c r="D1624" t="s">
        <v>450</v>
      </c>
      <c r="E1624">
        <v>2844296.18</v>
      </c>
    </row>
    <row r="1625" spans="1:5" x14ac:dyDescent="0.25">
      <c r="A1625" t="s">
        <v>69</v>
      </c>
      <c r="B1625" s="190">
        <v>43890</v>
      </c>
      <c r="C1625">
        <v>49</v>
      </c>
      <c r="D1625" t="s">
        <v>451</v>
      </c>
      <c r="E1625">
        <v>10244498.060000001</v>
      </c>
    </row>
    <row r="1626" spans="1:5" x14ac:dyDescent="0.25">
      <c r="A1626" t="s">
        <v>69</v>
      </c>
      <c r="B1626" s="190">
        <v>43890</v>
      </c>
      <c r="C1626">
        <v>49</v>
      </c>
      <c r="D1626" t="s">
        <v>452</v>
      </c>
      <c r="E1626">
        <v>16502164.74</v>
      </c>
    </row>
    <row r="1627" spans="1:5" x14ac:dyDescent="0.25">
      <c r="A1627" t="s">
        <v>69</v>
      </c>
      <c r="B1627" s="190">
        <v>43890</v>
      </c>
      <c r="C1627">
        <v>49</v>
      </c>
      <c r="D1627" t="s">
        <v>453</v>
      </c>
      <c r="E1627">
        <v>19740121.870000001</v>
      </c>
    </row>
    <row r="1628" spans="1:5" x14ac:dyDescent="0.25">
      <c r="A1628" t="s">
        <v>69</v>
      </c>
      <c r="B1628" s="190">
        <v>43890</v>
      </c>
      <c r="C1628">
        <v>49</v>
      </c>
      <c r="D1628" t="s">
        <v>454</v>
      </c>
      <c r="E1628">
        <v>30127.18</v>
      </c>
    </row>
    <row r="1629" spans="1:5" x14ac:dyDescent="0.25">
      <c r="A1629" t="s">
        <v>69</v>
      </c>
      <c r="B1629" s="190">
        <v>43890</v>
      </c>
      <c r="C1629">
        <v>49</v>
      </c>
      <c r="D1629" t="s">
        <v>455</v>
      </c>
      <c r="E1629">
        <v>31488029.489999998</v>
      </c>
    </row>
    <row r="1630" spans="1:5" x14ac:dyDescent="0.25">
      <c r="A1630" t="s">
        <v>69</v>
      </c>
      <c r="B1630" s="190">
        <v>43890</v>
      </c>
      <c r="C1630">
        <v>49</v>
      </c>
      <c r="D1630" t="s">
        <v>456</v>
      </c>
      <c r="E1630">
        <v>2931678</v>
      </c>
    </row>
    <row r="1631" spans="1:5" x14ac:dyDescent="0.25">
      <c r="A1631" t="s">
        <v>69</v>
      </c>
      <c r="B1631" s="190">
        <v>43890</v>
      </c>
      <c r="C1631">
        <v>49</v>
      </c>
      <c r="D1631" t="s">
        <v>457</v>
      </c>
      <c r="E1631">
        <v>4495689.4000000004</v>
      </c>
    </row>
    <row r="1632" spans="1:5" x14ac:dyDescent="0.25">
      <c r="A1632" t="s">
        <v>69</v>
      </c>
      <c r="B1632" s="190">
        <v>43890</v>
      </c>
      <c r="C1632">
        <v>49</v>
      </c>
      <c r="D1632" t="s">
        <v>458</v>
      </c>
      <c r="E1632">
        <v>5867967.5599999996</v>
      </c>
    </row>
    <row r="1633" spans="1:5" x14ac:dyDescent="0.25">
      <c r="A1633" t="s">
        <v>69</v>
      </c>
      <c r="B1633" s="190">
        <v>43890</v>
      </c>
      <c r="C1633">
        <v>49</v>
      </c>
      <c r="D1633" t="s">
        <v>459</v>
      </c>
      <c r="E1633">
        <v>5258266</v>
      </c>
    </row>
    <row r="1634" spans="1:5" x14ac:dyDescent="0.25">
      <c r="A1634" t="s">
        <v>69</v>
      </c>
      <c r="B1634" s="190">
        <v>43890</v>
      </c>
      <c r="C1634">
        <v>49</v>
      </c>
      <c r="D1634" t="s">
        <v>460</v>
      </c>
      <c r="E1634">
        <v>13490.73</v>
      </c>
    </row>
    <row r="1635" spans="1:5" x14ac:dyDescent="0.25">
      <c r="A1635" t="s">
        <v>69</v>
      </c>
      <c r="B1635" s="190">
        <v>43918</v>
      </c>
      <c r="C1635">
        <v>49</v>
      </c>
      <c r="D1635" t="s">
        <v>449</v>
      </c>
      <c r="E1635">
        <v>48845205.200000003</v>
      </c>
    </row>
    <row r="1636" spans="1:5" x14ac:dyDescent="0.25">
      <c r="A1636" t="s">
        <v>69</v>
      </c>
      <c r="B1636" s="190">
        <v>43918</v>
      </c>
      <c r="C1636">
        <v>49</v>
      </c>
      <c r="D1636" t="s">
        <v>450</v>
      </c>
      <c r="E1636">
        <v>2376054.3199999998</v>
      </c>
    </row>
    <row r="1637" spans="1:5" x14ac:dyDescent="0.25">
      <c r="A1637" t="s">
        <v>69</v>
      </c>
      <c r="B1637" s="190">
        <v>43918</v>
      </c>
      <c r="C1637">
        <v>49</v>
      </c>
      <c r="D1637" t="s">
        <v>451</v>
      </c>
      <c r="E1637">
        <v>9905041.0800000001</v>
      </c>
    </row>
    <row r="1638" spans="1:5" x14ac:dyDescent="0.25">
      <c r="A1638" t="s">
        <v>69</v>
      </c>
      <c r="B1638" s="190">
        <v>43918</v>
      </c>
      <c r="C1638">
        <v>49</v>
      </c>
      <c r="D1638" t="s">
        <v>452</v>
      </c>
      <c r="E1638">
        <v>16748783.42</v>
      </c>
    </row>
    <row r="1639" spans="1:5" x14ac:dyDescent="0.25">
      <c r="A1639" t="s">
        <v>69</v>
      </c>
      <c r="B1639" s="190">
        <v>43918</v>
      </c>
      <c r="C1639">
        <v>49</v>
      </c>
      <c r="D1639" t="s">
        <v>453</v>
      </c>
      <c r="E1639">
        <v>19260255.57</v>
      </c>
    </row>
    <row r="1640" spans="1:5" x14ac:dyDescent="0.25">
      <c r="A1640" t="s">
        <v>69</v>
      </c>
      <c r="B1640" s="190">
        <v>43918</v>
      </c>
      <c r="C1640">
        <v>49</v>
      </c>
      <c r="D1640" t="s">
        <v>454</v>
      </c>
      <c r="E1640">
        <v>39953.129999999997</v>
      </c>
    </row>
    <row r="1641" spans="1:5" x14ac:dyDescent="0.25">
      <c r="A1641" t="s">
        <v>69</v>
      </c>
      <c r="B1641" s="190">
        <v>43918</v>
      </c>
      <c r="C1641">
        <v>49</v>
      </c>
      <c r="D1641" t="s">
        <v>455</v>
      </c>
      <c r="E1641">
        <v>32809496.09</v>
      </c>
    </row>
    <row r="1642" spans="1:5" x14ac:dyDescent="0.25">
      <c r="A1642" t="s">
        <v>69</v>
      </c>
      <c r="B1642" s="190">
        <v>43918</v>
      </c>
      <c r="C1642">
        <v>49</v>
      </c>
      <c r="D1642" t="s">
        <v>456</v>
      </c>
      <c r="E1642">
        <v>1078180.97</v>
      </c>
    </row>
    <row r="1643" spans="1:5" x14ac:dyDescent="0.25">
      <c r="A1643" t="s">
        <v>69</v>
      </c>
      <c r="B1643" s="190">
        <v>43918</v>
      </c>
      <c r="C1643">
        <v>49</v>
      </c>
      <c r="D1643" t="s">
        <v>457</v>
      </c>
      <c r="E1643">
        <v>4676193.21</v>
      </c>
    </row>
    <row r="1644" spans="1:5" x14ac:dyDescent="0.25">
      <c r="A1644" t="s">
        <v>69</v>
      </c>
      <c r="B1644" s="190">
        <v>43918</v>
      </c>
      <c r="C1644">
        <v>49</v>
      </c>
      <c r="D1644" t="s">
        <v>458</v>
      </c>
      <c r="E1644">
        <v>6152802.6200000001</v>
      </c>
    </row>
    <row r="1645" spans="1:5" x14ac:dyDescent="0.25">
      <c r="A1645" t="s">
        <v>69</v>
      </c>
      <c r="B1645" s="190">
        <v>43918</v>
      </c>
      <c r="C1645">
        <v>49</v>
      </c>
      <c r="D1645" t="s">
        <v>459</v>
      </c>
      <c r="E1645">
        <v>4693410.74</v>
      </c>
    </row>
    <row r="1646" spans="1:5" x14ac:dyDescent="0.25">
      <c r="A1646" t="s">
        <v>69</v>
      </c>
      <c r="B1646" s="190">
        <v>43918</v>
      </c>
      <c r="C1646">
        <v>49</v>
      </c>
      <c r="D1646" t="s">
        <v>460</v>
      </c>
      <c r="E1646">
        <v>30788.26</v>
      </c>
    </row>
    <row r="1647" spans="1:5" x14ac:dyDescent="0.25">
      <c r="A1647" t="s">
        <v>70</v>
      </c>
      <c r="B1647" s="190">
        <v>43554</v>
      </c>
      <c r="C1647">
        <v>49</v>
      </c>
      <c r="D1647" t="s">
        <v>449</v>
      </c>
      <c r="E1647">
        <v>338578</v>
      </c>
    </row>
    <row r="1648" spans="1:5" x14ac:dyDescent="0.25">
      <c r="A1648" t="s">
        <v>70</v>
      </c>
      <c r="B1648" s="190">
        <v>43554</v>
      </c>
      <c r="C1648">
        <v>49</v>
      </c>
      <c r="D1648" t="s">
        <v>450</v>
      </c>
      <c r="E1648">
        <v>27240</v>
      </c>
    </row>
    <row r="1649" spans="1:5" x14ac:dyDescent="0.25">
      <c r="A1649" t="s">
        <v>70</v>
      </c>
      <c r="B1649" s="190">
        <v>43554</v>
      </c>
      <c r="C1649">
        <v>49</v>
      </c>
      <c r="D1649" t="s">
        <v>451</v>
      </c>
      <c r="E1649">
        <v>48307</v>
      </c>
    </row>
    <row r="1650" spans="1:5" x14ac:dyDescent="0.25">
      <c r="A1650" t="s">
        <v>70</v>
      </c>
      <c r="B1650" s="190">
        <v>43554</v>
      </c>
      <c r="C1650">
        <v>49</v>
      </c>
      <c r="D1650" t="s">
        <v>452</v>
      </c>
      <c r="E1650">
        <v>8506</v>
      </c>
    </row>
    <row r="1651" spans="1:5" x14ac:dyDescent="0.25">
      <c r="A1651" t="s">
        <v>70</v>
      </c>
      <c r="B1651" s="190">
        <v>43554</v>
      </c>
      <c r="C1651">
        <v>49</v>
      </c>
      <c r="D1651" t="s">
        <v>453</v>
      </c>
      <c r="E1651">
        <v>1328</v>
      </c>
    </row>
    <row r="1652" spans="1:5" x14ac:dyDescent="0.25">
      <c r="A1652" t="s">
        <v>70</v>
      </c>
      <c r="B1652" s="190">
        <v>43554</v>
      </c>
      <c r="C1652">
        <v>49</v>
      </c>
      <c r="D1652" t="s">
        <v>454</v>
      </c>
      <c r="E1652">
        <v>4</v>
      </c>
    </row>
    <row r="1653" spans="1:5" x14ac:dyDescent="0.25">
      <c r="A1653" t="s">
        <v>70</v>
      </c>
      <c r="B1653" s="190">
        <v>43554</v>
      </c>
      <c r="C1653">
        <v>49</v>
      </c>
      <c r="D1653" t="s">
        <v>455</v>
      </c>
      <c r="E1653">
        <v>185198</v>
      </c>
    </row>
    <row r="1654" spans="1:5" x14ac:dyDescent="0.25">
      <c r="A1654" t="s">
        <v>70</v>
      </c>
      <c r="B1654" s="190">
        <v>43554</v>
      </c>
      <c r="C1654">
        <v>49</v>
      </c>
      <c r="D1654" t="s">
        <v>456</v>
      </c>
      <c r="E1654">
        <v>15994</v>
      </c>
    </row>
    <row r="1655" spans="1:5" x14ac:dyDescent="0.25">
      <c r="A1655" t="s">
        <v>70</v>
      </c>
      <c r="B1655" s="190">
        <v>43554</v>
      </c>
      <c r="C1655">
        <v>49</v>
      </c>
      <c r="D1655" t="s">
        <v>457</v>
      </c>
      <c r="E1655">
        <v>16683</v>
      </c>
    </row>
    <row r="1656" spans="1:5" x14ac:dyDescent="0.25">
      <c r="A1656" t="s">
        <v>70</v>
      </c>
      <c r="B1656" s="190">
        <v>43554</v>
      </c>
      <c r="C1656">
        <v>49</v>
      </c>
      <c r="D1656" t="s">
        <v>458</v>
      </c>
      <c r="E1656">
        <v>5123</v>
      </c>
    </row>
    <row r="1657" spans="1:5" x14ac:dyDescent="0.25">
      <c r="A1657" t="s">
        <v>70</v>
      </c>
      <c r="B1657" s="190">
        <v>43554</v>
      </c>
      <c r="C1657">
        <v>49</v>
      </c>
      <c r="D1657" t="s">
        <v>459</v>
      </c>
      <c r="E1657">
        <v>791</v>
      </c>
    </row>
    <row r="1658" spans="1:5" x14ac:dyDescent="0.25">
      <c r="A1658" t="s">
        <v>70</v>
      </c>
      <c r="B1658" s="190">
        <v>43554</v>
      </c>
      <c r="C1658">
        <v>49</v>
      </c>
      <c r="D1658" t="s">
        <v>460</v>
      </c>
      <c r="E1658">
        <v>53</v>
      </c>
    </row>
    <row r="1659" spans="1:5" x14ac:dyDescent="0.25">
      <c r="A1659" t="s">
        <v>70</v>
      </c>
      <c r="B1659" s="190">
        <v>43582</v>
      </c>
      <c r="C1659">
        <v>49</v>
      </c>
      <c r="D1659" t="s">
        <v>449</v>
      </c>
      <c r="E1659">
        <v>339770</v>
      </c>
    </row>
    <row r="1660" spans="1:5" x14ac:dyDescent="0.25">
      <c r="A1660" t="s">
        <v>70</v>
      </c>
      <c r="B1660" s="190">
        <v>43582</v>
      </c>
      <c r="C1660">
        <v>49</v>
      </c>
      <c r="D1660" t="s">
        <v>450</v>
      </c>
      <c r="E1660">
        <v>28400</v>
      </c>
    </row>
    <row r="1661" spans="1:5" x14ac:dyDescent="0.25">
      <c r="A1661" t="s">
        <v>70</v>
      </c>
      <c r="B1661" s="190">
        <v>43582</v>
      </c>
      <c r="C1661">
        <v>49</v>
      </c>
      <c r="D1661" t="s">
        <v>451</v>
      </c>
      <c r="E1661">
        <v>46945</v>
      </c>
    </row>
    <row r="1662" spans="1:5" x14ac:dyDescent="0.25">
      <c r="A1662" t="s">
        <v>70</v>
      </c>
      <c r="B1662" s="190">
        <v>43582</v>
      </c>
      <c r="C1662">
        <v>49</v>
      </c>
      <c r="D1662" t="s">
        <v>452</v>
      </c>
      <c r="E1662">
        <v>8665</v>
      </c>
    </row>
    <row r="1663" spans="1:5" x14ac:dyDescent="0.25">
      <c r="A1663" t="s">
        <v>70</v>
      </c>
      <c r="B1663" s="190">
        <v>43582</v>
      </c>
      <c r="C1663">
        <v>49</v>
      </c>
      <c r="D1663" t="s">
        <v>453</v>
      </c>
      <c r="E1663">
        <v>1298</v>
      </c>
    </row>
    <row r="1664" spans="1:5" x14ac:dyDescent="0.25">
      <c r="A1664" t="s">
        <v>70</v>
      </c>
      <c r="B1664" s="190">
        <v>43582</v>
      </c>
      <c r="C1664">
        <v>49</v>
      </c>
      <c r="D1664" t="s">
        <v>454</v>
      </c>
      <c r="E1664">
        <v>3</v>
      </c>
    </row>
    <row r="1665" spans="1:5" x14ac:dyDescent="0.25">
      <c r="A1665" t="s">
        <v>70</v>
      </c>
      <c r="B1665" s="190">
        <v>43582</v>
      </c>
      <c r="C1665">
        <v>49</v>
      </c>
      <c r="D1665" t="s">
        <v>455</v>
      </c>
      <c r="E1665">
        <v>185039</v>
      </c>
    </row>
    <row r="1666" spans="1:5" x14ac:dyDescent="0.25">
      <c r="A1666" t="s">
        <v>70</v>
      </c>
      <c r="B1666" s="190">
        <v>43582</v>
      </c>
      <c r="C1666">
        <v>49</v>
      </c>
      <c r="D1666" t="s">
        <v>456</v>
      </c>
      <c r="E1666">
        <v>22455</v>
      </c>
    </row>
    <row r="1667" spans="1:5" x14ac:dyDescent="0.25">
      <c r="A1667" t="s">
        <v>70</v>
      </c>
      <c r="B1667" s="190">
        <v>43582</v>
      </c>
      <c r="C1667">
        <v>49</v>
      </c>
      <c r="D1667" t="s">
        <v>457</v>
      </c>
      <c r="E1667">
        <v>16589</v>
      </c>
    </row>
    <row r="1668" spans="1:5" x14ac:dyDescent="0.25">
      <c r="A1668" t="s">
        <v>70</v>
      </c>
      <c r="B1668" s="190">
        <v>43582</v>
      </c>
      <c r="C1668">
        <v>49</v>
      </c>
      <c r="D1668" t="s">
        <v>458</v>
      </c>
      <c r="E1668">
        <v>5031</v>
      </c>
    </row>
    <row r="1669" spans="1:5" x14ac:dyDescent="0.25">
      <c r="A1669" t="s">
        <v>70</v>
      </c>
      <c r="B1669" s="190">
        <v>43582</v>
      </c>
      <c r="C1669">
        <v>49</v>
      </c>
      <c r="D1669" t="s">
        <v>459</v>
      </c>
      <c r="E1669">
        <v>801</v>
      </c>
    </row>
    <row r="1670" spans="1:5" x14ac:dyDescent="0.25">
      <c r="A1670" t="s">
        <v>70</v>
      </c>
      <c r="B1670" s="190">
        <v>43582</v>
      </c>
      <c r="C1670">
        <v>49</v>
      </c>
      <c r="D1670" t="s">
        <v>460</v>
      </c>
      <c r="E1670">
        <v>28</v>
      </c>
    </row>
    <row r="1671" spans="1:5" x14ac:dyDescent="0.25">
      <c r="A1671" t="s">
        <v>70</v>
      </c>
      <c r="B1671" s="190">
        <v>43610</v>
      </c>
      <c r="C1671">
        <v>49</v>
      </c>
      <c r="D1671" t="s">
        <v>449</v>
      </c>
      <c r="E1671">
        <v>350659</v>
      </c>
    </row>
    <row r="1672" spans="1:5" x14ac:dyDescent="0.25">
      <c r="A1672" t="s">
        <v>70</v>
      </c>
      <c r="B1672" s="190">
        <v>43610</v>
      </c>
      <c r="C1672">
        <v>49</v>
      </c>
      <c r="D1672" t="s">
        <v>450</v>
      </c>
      <c r="E1672">
        <v>30993</v>
      </c>
    </row>
    <row r="1673" spans="1:5" x14ac:dyDescent="0.25">
      <c r="A1673" t="s">
        <v>70</v>
      </c>
      <c r="B1673" s="190">
        <v>43610</v>
      </c>
      <c r="C1673">
        <v>49</v>
      </c>
      <c r="D1673" t="s">
        <v>451</v>
      </c>
      <c r="E1673">
        <v>50675</v>
      </c>
    </row>
    <row r="1674" spans="1:5" x14ac:dyDescent="0.25">
      <c r="A1674" t="s">
        <v>70</v>
      </c>
      <c r="B1674" s="190">
        <v>43610</v>
      </c>
      <c r="C1674">
        <v>49</v>
      </c>
      <c r="D1674" t="s">
        <v>452</v>
      </c>
      <c r="E1674">
        <v>9449</v>
      </c>
    </row>
    <row r="1675" spans="1:5" x14ac:dyDescent="0.25">
      <c r="A1675" t="s">
        <v>70</v>
      </c>
      <c r="B1675" s="190">
        <v>43610</v>
      </c>
      <c r="C1675">
        <v>49</v>
      </c>
      <c r="D1675" t="s">
        <v>453</v>
      </c>
      <c r="E1675">
        <v>1415</v>
      </c>
    </row>
    <row r="1676" spans="1:5" x14ac:dyDescent="0.25">
      <c r="A1676" t="s">
        <v>70</v>
      </c>
      <c r="B1676" s="190">
        <v>43610</v>
      </c>
      <c r="C1676">
        <v>49</v>
      </c>
      <c r="D1676" t="s">
        <v>455</v>
      </c>
      <c r="E1676">
        <v>189379</v>
      </c>
    </row>
    <row r="1677" spans="1:5" x14ac:dyDescent="0.25">
      <c r="A1677" t="s">
        <v>70</v>
      </c>
      <c r="B1677" s="190">
        <v>43610</v>
      </c>
      <c r="C1677">
        <v>49</v>
      </c>
      <c r="D1677" t="s">
        <v>456</v>
      </c>
      <c r="E1677">
        <v>18968</v>
      </c>
    </row>
    <row r="1678" spans="1:5" x14ac:dyDescent="0.25">
      <c r="A1678" t="s">
        <v>70</v>
      </c>
      <c r="B1678" s="190">
        <v>43610</v>
      </c>
      <c r="C1678">
        <v>49</v>
      </c>
      <c r="D1678" t="s">
        <v>457</v>
      </c>
      <c r="E1678">
        <v>18041</v>
      </c>
    </row>
    <row r="1679" spans="1:5" x14ac:dyDescent="0.25">
      <c r="A1679" t="s">
        <v>70</v>
      </c>
      <c r="B1679" s="190">
        <v>43610</v>
      </c>
      <c r="C1679">
        <v>49</v>
      </c>
      <c r="D1679" t="s">
        <v>458</v>
      </c>
      <c r="E1679">
        <v>5639</v>
      </c>
    </row>
    <row r="1680" spans="1:5" x14ac:dyDescent="0.25">
      <c r="A1680" t="s">
        <v>70</v>
      </c>
      <c r="B1680" s="190">
        <v>43610</v>
      </c>
      <c r="C1680">
        <v>49</v>
      </c>
      <c r="D1680" t="s">
        <v>459</v>
      </c>
      <c r="E1680">
        <v>915</v>
      </c>
    </row>
    <row r="1681" spans="1:5" x14ac:dyDescent="0.25">
      <c r="A1681" t="s">
        <v>70</v>
      </c>
      <c r="B1681" s="190">
        <v>43610</v>
      </c>
      <c r="C1681">
        <v>49</v>
      </c>
      <c r="D1681" t="s">
        <v>460</v>
      </c>
      <c r="E1681">
        <v>42</v>
      </c>
    </row>
    <row r="1682" spans="1:5" x14ac:dyDescent="0.25">
      <c r="A1682" t="s">
        <v>70</v>
      </c>
      <c r="B1682" s="190">
        <v>43645</v>
      </c>
      <c r="C1682">
        <v>49</v>
      </c>
      <c r="D1682" t="s">
        <v>449</v>
      </c>
      <c r="E1682">
        <v>317451</v>
      </c>
    </row>
    <row r="1683" spans="1:5" x14ac:dyDescent="0.25">
      <c r="A1683" t="s">
        <v>70</v>
      </c>
      <c r="B1683" s="190">
        <v>43645</v>
      </c>
      <c r="C1683">
        <v>49</v>
      </c>
      <c r="D1683" t="s">
        <v>450</v>
      </c>
      <c r="E1683">
        <v>27410</v>
      </c>
    </row>
    <row r="1684" spans="1:5" x14ac:dyDescent="0.25">
      <c r="A1684" t="s">
        <v>70</v>
      </c>
      <c r="B1684" s="190">
        <v>43645</v>
      </c>
      <c r="C1684">
        <v>49</v>
      </c>
      <c r="D1684" t="s">
        <v>451</v>
      </c>
      <c r="E1684">
        <v>44399</v>
      </c>
    </row>
    <row r="1685" spans="1:5" x14ac:dyDescent="0.25">
      <c r="A1685" t="s">
        <v>70</v>
      </c>
      <c r="B1685" s="190">
        <v>43645</v>
      </c>
      <c r="C1685">
        <v>49</v>
      </c>
      <c r="D1685" t="s">
        <v>452</v>
      </c>
      <c r="E1685">
        <v>7990</v>
      </c>
    </row>
    <row r="1686" spans="1:5" x14ac:dyDescent="0.25">
      <c r="A1686" t="s">
        <v>70</v>
      </c>
      <c r="B1686" s="190">
        <v>43645</v>
      </c>
      <c r="C1686">
        <v>49</v>
      </c>
      <c r="D1686" t="s">
        <v>453</v>
      </c>
      <c r="E1686">
        <v>1290</v>
      </c>
    </row>
    <row r="1687" spans="1:5" x14ac:dyDescent="0.25">
      <c r="A1687" t="s">
        <v>70</v>
      </c>
      <c r="B1687" s="190">
        <v>43645</v>
      </c>
      <c r="C1687">
        <v>49</v>
      </c>
      <c r="D1687" t="s">
        <v>454</v>
      </c>
      <c r="E1687">
        <v>4</v>
      </c>
    </row>
    <row r="1688" spans="1:5" x14ac:dyDescent="0.25">
      <c r="A1688" t="s">
        <v>70</v>
      </c>
      <c r="B1688" s="190">
        <v>43645</v>
      </c>
      <c r="C1688">
        <v>49</v>
      </c>
      <c r="D1688" t="s">
        <v>455</v>
      </c>
      <c r="E1688">
        <v>171162</v>
      </c>
    </row>
    <row r="1689" spans="1:5" x14ac:dyDescent="0.25">
      <c r="A1689" t="s">
        <v>70</v>
      </c>
      <c r="B1689" s="190">
        <v>43645</v>
      </c>
      <c r="C1689">
        <v>49</v>
      </c>
      <c r="D1689" t="s">
        <v>456</v>
      </c>
      <c r="E1689">
        <v>23829</v>
      </c>
    </row>
    <row r="1690" spans="1:5" x14ac:dyDescent="0.25">
      <c r="A1690" t="s">
        <v>70</v>
      </c>
      <c r="B1690" s="190">
        <v>43645</v>
      </c>
      <c r="C1690">
        <v>49</v>
      </c>
      <c r="D1690" t="s">
        <v>457</v>
      </c>
      <c r="E1690">
        <v>15542</v>
      </c>
    </row>
    <row r="1691" spans="1:5" x14ac:dyDescent="0.25">
      <c r="A1691" t="s">
        <v>70</v>
      </c>
      <c r="B1691" s="190">
        <v>43645</v>
      </c>
      <c r="C1691">
        <v>49</v>
      </c>
      <c r="D1691" t="s">
        <v>458</v>
      </c>
      <c r="E1691">
        <v>4740</v>
      </c>
    </row>
    <row r="1692" spans="1:5" x14ac:dyDescent="0.25">
      <c r="A1692" t="s">
        <v>70</v>
      </c>
      <c r="B1692" s="190">
        <v>43645</v>
      </c>
      <c r="C1692">
        <v>49</v>
      </c>
      <c r="D1692" t="s">
        <v>459</v>
      </c>
      <c r="E1692">
        <v>825</v>
      </c>
    </row>
    <row r="1693" spans="1:5" x14ac:dyDescent="0.25">
      <c r="A1693" t="s">
        <v>70</v>
      </c>
      <c r="B1693" s="190">
        <v>43645</v>
      </c>
      <c r="C1693">
        <v>49</v>
      </c>
      <c r="D1693" t="s">
        <v>460</v>
      </c>
      <c r="E1693">
        <v>15</v>
      </c>
    </row>
    <row r="1694" spans="1:5" x14ac:dyDescent="0.25">
      <c r="A1694" t="s">
        <v>70</v>
      </c>
      <c r="B1694" s="190">
        <v>43673</v>
      </c>
      <c r="C1694">
        <v>49</v>
      </c>
      <c r="D1694" t="s">
        <v>449</v>
      </c>
      <c r="E1694">
        <v>367116</v>
      </c>
    </row>
    <row r="1695" spans="1:5" x14ac:dyDescent="0.25">
      <c r="A1695" t="s">
        <v>70</v>
      </c>
      <c r="B1695" s="190">
        <v>43673</v>
      </c>
      <c r="C1695">
        <v>49</v>
      </c>
      <c r="D1695" t="s">
        <v>450</v>
      </c>
      <c r="E1695">
        <v>31329</v>
      </c>
    </row>
    <row r="1696" spans="1:5" x14ac:dyDescent="0.25">
      <c r="A1696" t="s">
        <v>70</v>
      </c>
      <c r="B1696" s="190">
        <v>43673</v>
      </c>
      <c r="C1696">
        <v>49</v>
      </c>
      <c r="D1696" t="s">
        <v>451</v>
      </c>
      <c r="E1696">
        <v>48585</v>
      </c>
    </row>
    <row r="1697" spans="1:5" x14ac:dyDescent="0.25">
      <c r="A1697" t="s">
        <v>70</v>
      </c>
      <c r="B1697" s="190">
        <v>43673</v>
      </c>
      <c r="C1697">
        <v>49</v>
      </c>
      <c r="D1697" t="s">
        <v>452</v>
      </c>
      <c r="E1697">
        <v>8854</v>
      </c>
    </row>
    <row r="1698" spans="1:5" x14ac:dyDescent="0.25">
      <c r="A1698" t="s">
        <v>70</v>
      </c>
      <c r="B1698" s="190">
        <v>43673</v>
      </c>
      <c r="C1698">
        <v>49</v>
      </c>
      <c r="D1698" t="s">
        <v>453</v>
      </c>
      <c r="E1698">
        <v>1270</v>
      </c>
    </row>
    <row r="1699" spans="1:5" x14ac:dyDescent="0.25">
      <c r="A1699" t="s">
        <v>70</v>
      </c>
      <c r="B1699" s="190">
        <v>43673</v>
      </c>
      <c r="C1699">
        <v>49</v>
      </c>
      <c r="D1699" t="s">
        <v>454</v>
      </c>
      <c r="E1699">
        <v>3</v>
      </c>
    </row>
    <row r="1700" spans="1:5" x14ac:dyDescent="0.25">
      <c r="A1700" t="s">
        <v>70</v>
      </c>
      <c r="B1700" s="190">
        <v>43673</v>
      </c>
      <c r="C1700">
        <v>49</v>
      </c>
      <c r="D1700" t="s">
        <v>455</v>
      </c>
      <c r="E1700">
        <v>194813</v>
      </c>
    </row>
    <row r="1701" spans="1:5" x14ac:dyDescent="0.25">
      <c r="A1701" t="s">
        <v>70</v>
      </c>
      <c r="B1701" s="190">
        <v>43673</v>
      </c>
      <c r="C1701">
        <v>49</v>
      </c>
      <c r="D1701" t="s">
        <v>456</v>
      </c>
      <c r="E1701">
        <v>20927</v>
      </c>
    </row>
    <row r="1702" spans="1:5" x14ac:dyDescent="0.25">
      <c r="A1702" t="s">
        <v>70</v>
      </c>
      <c r="B1702" s="190">
        <v>43673</v>
      </c>
      <c r="C1702">
        <v>49</v>
      </c>
      <c r="D1702" t="s">
        <v>457</v>
      </c>
      <c r="E1702">
        <v>17534</v>
      </c>
    </row>
    <row r="1703" spans="1:5" x14ac:dyDescent="0.25">
      <c r="A1703" t="s">
        <v>70</v>
      </c>
      <c r="B1703" s="190">
        <v>43673</v>
      </c>
      <c r="C1703">
        <v>49</v>
      </c>
      <c r="D1703" t="s">
        <v>458</v>
      </c>
      <c r="E1703">
        <v>5503</v>
      </c>
    </row>
    <row r="1704" spans="1:5" x14ac:dyDescent="0.25">
      <c r="A1704" t="s">
        <v>70</v>
      </c>
      <c r="B1704" s="190">
        <v>43673</v>
      </c>
      <c r="C1704">
        <v>49</v>
      </c>
      <c r="D1704" t="s">
        <v>459</v>
      </c>
      <c r="E1704">
        <v>856</v>
      </c>
    </row>
    <row r="1705" spans="1:5" x14ac:dyDescent="0.25">
      <c r="A1705" t="s">
        <v>70</v>
      </c>
      <c r="B1705" s="190">
        <v>43673</v>
      </c>
      <c r="C1705">
        <v>49</v>
      </c>
      <c r="D1705" t="s">
        <v>460</v>
      </c>
      <c r="E1705">
        <v>55</v>
      </c>
    </row>
    <row r="1706" spans="1:5" x14ac:dyDescent="0.25">
      <c r="A1706" t="s">
        <v>70</v>
      </c>
      <c r="B1706" s="190">
        <v>43708</v>
      </c>
      <c r="C1706">
        <v>49</v>
      </c>
      <c r="D1706" t="s">
        <v>449</v>
      </c>
      <c r="E1706">
        <v>356160</v>
      </c>
    </row>
    <row r="1707" spans="1:5" x14ac:dyDescent="0.25">
      <c r="A1707" t="s">
        <v>70</v>
      </c>
      <c r="B1707" s="190">
        <v>43708</v>
      </c>
      <c r="C1707">
        <v>49</v>
      </c>
      <c r="D1707" t="s">
        <v>450</v>
      </c>
      <c r="E1707">
        <v>29539</v>
      </c>
    </row>
    <row r="1708" spans="1:5" x14ac:dyDescent="0.25">
      <c r="A1708" t="s">
        <v>70</v>
      </c>
      <c r="B1708" s="190">
        <v>43708</v>
      </c>
      <c r="C1708">
        <v>49</v>
      </c>
      <c r="D1708" t="s">
        <v>451</v>
      </c>
      <c r="E1708">
        <v>50772</v>
      </c>
    </row>
    <row r="1709" spans="1:5" x14ac:dyDescent="0.25">
      <c r="A1709" t="s">
        <v>70</v>
      </c>
      <c r="B1709" s="190">
        <v>43708</v>
      </c>
      <c r="C1709">
        <v>49</v>
      </c>
      <c r="D1709" t="s">
        <v>452</v>
      </c>
      <c r="E1709">
        <v>9024</v>
      </c>
    </row>
    <row r="1710" spans="1:5" x14ac:dyDescent="0.25">
      <c r="A1710" t="s">
        <v>70</v>
      </c>
      <c r="B1710" s="190">
        <v>43708</v>
      </c>
      <c r="C1710">
        <v>49</v>
      </c>
      <c r="D1710" t="s">
        <v>453</v>
      </c>
      <c r="E1710">
        <v>1348</v>
      </c>
    </row>
    <row r="1711" spans="1:5" x14ac:dyDescent="0.25">
      <c r="A1711" t="s">
        <v>70</v>
      </c>
      <c r="B1711" s="190">
        <v>43708</v>
      </c>
      <c r="C1711">
        <v>49</v>
      </c>
      <c r="D1711" t="s">
        <v>454</v>
      </c>
      <c r="E1711">
        <v>3</v>
      </c>
    </row>
    <row r="1712" spans="1:5" x14ac:dyDescent="0.25">
      <c r="A1712" t="s">
        <v>70</v>
      </c>
      <c r="B1712" s="190">
        <v>43708</v>
      </c>
      <c r="C1712">
        <v>49</v>
      </c>
      <c r="D1712" t="s">
        <v>455</v>
      </c>
      <c r="E1712">
        <v>188339</v>
      </c>
    </row>
    <row r="1713" spans="1:5" x14ac:dyDescent="0.25">
      <c r="A1713" t="s">
        <v>70</v>
      </c>
      <c r="B1713" s="190">
        <v>43708</v>
      </c>
      <c r="C1713">
        <v>49</v>
      </c>
      <c r="D1713" t="s">
        <v>456</v>
      </c>
      <c r="E1713">
        <v>17772</v>
      </c>
    </row>
    <row r="1714" spans="1:5" x14ac:dyDescent="0.25">
      <c r="A1714" t="s">
        <v>70</v>
      </c>
      <c r="B1714" s="190">
        <v>43708</v>
      </c>
      <c r="C1714">
        <v>49</v>
      </c>
      <c r="D1714" t="s">
        <v>457</v>
      </c>
      <c r="E1714">
        <v>17422</v>
      </c>
    </row>
    <row r="1715" spans="1:5" x14ac:dyDescent="0.25">
      <c r="A1715" t="s">
        <v>70</v>
      </c>
      <c r="B1715" s="190">
        <v>43708</v>
      </c>
      <c r="C1715">
        <v>49</v>
      </c>
      <c r="D1715" t="s">
        <v>458</v>
      </c>
      <c r="E1715">
        <v>5439</v>
      </c>
    </row>
    <row r="1716" spans="1:5" x14ac:dyDescent="0.25">
      <c r="A1716" t="s">
        <v>70</v>
      </c>
      <c r="B1716" s="190">
        <v>43708</v>
      </c>
      <c r="C1716">
        <v>49</v>
      </c>
      <c r="D1716" t="s">
        <v>459</v>
      </c>
      <c r="E1716">
        <v>890</v>
      </c>
    </row>
    <row r="1717" spans="1:5" x14ac:dyDescent="0.25">
      <c r="A1717" t="s">
        <v>70</v>
      </c>
      <c r="B1717" s="190">
        <v>43708</v>
      </c>
      <c r="C1717">
        <v>49</v>
      </c>
      <c r="D1717" t="s">
        <v>460</v>
      </c>
      <c r="E1717">
        <v>32</v>
      </c>
    </row>
    <row r="1718" spans="1:5" x14ac:dyDescent="0.25">
      <c r="A1718" t="s">
        <v>70</v>
      </c>
      <c r="B1718" s="190">
        <v>43736</v>
      </c>
      <c r="C1718">
        <v>49</v>
      </c>
      <c r="D1718" t="s">
        <v>449</v>
      </c>
      <c r="E1718">
        <v>350025</v>
      </c>
    </row>
    <row r="1719" spans="1:5" x14ac:dyDescent="0.25">
      <c r="A1719" t="s">
        <v>70</v>
      </c>
      <c r="B1719" s="190">
        <v>43736</v>
      </c>
      <c r="C1719">
        <v>49</v>
      </c>
      <c r="D1719" t="s">
        <v>450</v>
      </c>
      <c r="E1719">
        <v>28707</v>
      </c>
    </row>
    <row r="1720" spans="1:5" x14ac:dyDescent="0.25">
      <c r="A1720" t="s">
        <v>70</v>
      </c>
      <c r="B1720" s="190">
        <v>43736</v>
      </c>
      <c r="C1720">
        <v>49</v>
      </c>
      <c r="D1720" t="s">
        <v>451</v>
      </c>
      <c r="E1720">
        <v>44809</v>
      </c>
    </row>
    <row r="1721" spans="1:5" x14ac:dyDescent="0.25">
      <c r="A1721" t="s">
        <v>70</v>
      </c>
      <c r="B1721" s="190">
        <v>43736</v>
      </c>
      <c r="C1721">
        <v>49</v>
      </c>
      <c r="D1721" t="s">
        <v>452</v>
      </c>
      <c r="E1721">
        <v>8163</v>
      </c>
    </row>
    <row r="1722" spans="1:5" x14ac:dyDescent="0.25">
      <c r="A1722" t="s">
        <v>70</v>
      </c>
      <c r="B1722" s="190">
        <v>43736</v>
      </c>
      <c r="C1722">
        <v>49</v>
      </c>
      <c r="D1722" t="s">
        <v>453</v>
      </c>
      <c r="E1722">
        <v>1154</v>
      </c>
    </row>
    <row r="1723" spans="1:5" x14ac:dyDescent="0.25">
      <c r="A1723" t="s">
        <v>70</v>
      </c>
      <c r="B1723" s="190">
        <v>43736</v>
      </c>
      <c r="C1723">
        <v>49</v>
      </c>
      <c r="D1723" t="s">
        <v>454</v>
      </c>
      <c r="E1723">
        <v>3</v>
      </c>
    </row>
    <row r="1724" spans="1:5" x14ac:dyDescent="0.25">
      <c r="A1724" t="s">
        <v>70</v>
      </c>
      <c r="B1724" s="190">
        <v>43736</v>
      </c>
      <c r="C1724">
        <v>49</v>
      </c>
      <c r="D1724" t="s">
        <v>455</v>
      </c>
      <c r="E1724">
        <v>183726</v>
      </c>
    </row>
    <row r="1725" spans="1:5" x14ac:dyDescent="0.25">
      <c r="A1725" t="s">
        <v>70</v>
      </c>
      <c r="B1725" s="190">
        <v>43736</v>
      </c>
      <c r="C1725">
        <v>49</v>
      </c>
      <c r="D1725" t="s">
        <v>456</v>
      </c>
      <c r="E1725">
        <v>17573</v>
      </c>
    </row>
    <row r="1726" spans="1:5" x14ac:dyDescent="0.25">
      <c r="A1726" t="s">
        <v>70</v>
      </c>
      <c r="B1726" s="190">
        <v>43736</v>
      </c>
      <c r="C1726">
        <v>49</v>
      </c>
      <c r="D1726" t="s">
        <v>457</v>
      </c>
      <c r="E1726">
        <v>16048</v>
      </c>
    </row>
    <row r="1727" spans="1:5" x14ac:dyDescent="0.25">
      <c r="A1727" t="s">
        <v>70</v>
      </c>
      <c r="B1727" s="190">
        <v>43736</v>
      </c>
      <c r="C1727">
        <v>49</v>
      </c>
      <c r="D1727" t="s">
        <v>458</v>
      </c>
      <c r="E1727">
        <v>4789</v>
      </c>
    </row>
    <row r="1728" spans="1:5" x14ac:dyDescent="0.25">
      <c r="A1728" t="s">
        <v>70</v>
      </c>
      <c r="B1728" s="190">
        <v>43736</v>
      </c>
      <c r="C1728">
        <v>49</v>
      </c>
      <c r="D1728" t="s">
        <v>459</v>
      </c>
      <c r="E1728">
        <v>771</v>
      </c>
    </row>
    <row r="1729" spans="1:5" x14ac:dyDescent="0.25">
      <c r="A1729" t="s">
        <v>70</v>
      </c>
      <c r="B1729" s="190">
        <v>43736</v>
      </c>
      <c r="C1729">
        <v>49</v>
      </c>
      <c r="D1729" t="s">
        <v>460</v>
      </c>
      <c r="E1729">
        <v>33</v>
      </c>
    </row>
    <row r="1730" spans="1:5" x14ac:dyDescent="0.25">
      <c r="A1730" t="s">
        <v>70</v>
      </c>
      <c r="B1730" s="190">
        <v>43764</v>
      </c>
      <c r="C1730">
        <v>49</v>
      </c>
      <c r="D1730" t="s">
        <v>449</v>
      </c>
      <c r="E1730">
        <v>393786</v>
      </c>
    </row>
    <row r="1731" spans="1:5" x14ac:dyDescent="0.25">
      <c r="A1731" t="s">
        <v>70</v>
      </c>
      <c r="B1731" s="190">
        <v>43764</v>
      </c>
      <c r="C1731">
        <v>49</v>
      </c>
      <c r="D1731" t="s">
        <v>450</v>
      </c>
      <c r="E1731">
        <v>31522</v>
      </c>
    </row>
    <row r="1732" spans="1:5" x14ac:dyDescent="0.25">
      <c r="A1732" t="s">
        <v>70</v>
      </c>
      <c r="B1732" s="190">
        <v>43764</v>
      </c>
      <c r="C1732">
        <v>49</v>
      </c>
      <c r="D1732" t="s">
        <v>451</v>
      </c>
      <c r="E1732">
        <v>54256</v>
      </c>
    </row>
    <row r="1733" spans="1:5" x14ac:dyDescent="0.25">
      <c r="A1733" t="s">
        <v>70</v>
      </c>
      <c r="B1733" s="190">
        <v>43764</v>
      </c>
      <c r="C1733">
        <v>49</v>
      </c>
      <c r="D1733" t="s">
        <v>452</v>
      </c>
      <c r="E1733">
        <v>9959</v>
      </c>
    </row>
    <row r="1734" spans="1:5" x14ac:dyDescent="0.25">
      <c r="A1734" t="s">
        <v>70</v>
      </c>
      <c r="B1734" s="190">
        <v>43764</v>
      </c>
      <c r="C1734">
        <v>49</v>
      </c>
      <c r="D1734" t="s">
        <v>453</v>
      </c>
      <c r="E1734">
        <v>1330</v>
      </c>
    </row>
    <row r="1735" spans="1:5" x14ac:dyDescent="0.25">
      <c r="A1735" t="s">
        <v>70</v>
      </c>
      <c r="B1735" s="190">
        <v>43764</v>
      </c>
      <c r="C1735">
        <v>49</v>
      </c>
      <c r="D1735" t="s">
        <v>454</v>
      </c>
      <c r="E1735">
        <v>4</v>
      </c>
    </row>
    <row r="1736" spans="1:5" x14ac:dyDescent="0.25">
      <c r="A1736" t="s">
        <v>70</v>
      </c>
      <c r="B1736" s="190">
        <v>43764</v>
      </c>
      <c r="C1736">
        <v>49</v>
      </c>
      <c r="D1736" t="s">
        <v>455</v>
      </c>
      <c r="E1736">
        <v>205501</v>
      </c>
    </row>
    <row r="1737" spans="1:5" x14ac:dyDescent="0.25">
      <c r="A1737" t="s">
        <v>70</v>
      </c>
      <c r="B1737" s="190">
        <v>43764</v>
      </c>
      <c r="C1737">
        <v>49</v>
      </c>
      <c r="D1737" t="s">
        <v>456</v>
      </c>
      <c r="E1737">
        <v>18774</v>
      </c>
    </row>
    <row r="1738" spans="1:5" x14ac:dyDescent="0.25">
      <c r="A1738" t="s">
        <v>70</v>
      </c>
      <c r="B1738" s="190">
        <v>43764</v>
      </c>
      <c r="C1738">
        <v>49</v>
      </c>
      <c r="D1738" t="s">
        <v>457</v>
      </c>
      <c r="E1738">
        <v>18739</v>
      </c>
    </row>
    <row r="1739" spans="1:5" x14ac:dyDescent="0.25">
      <c r="A1739" t="s">
        <v>70</v>
      </c>
      <c r="B1739" s="190">
        <v>43764</v>
      </c>
      <c r="C1739">
        <v>49</v>
      </c>
      <c r="D1739" t="s">
        <v>458</v>
      </c>
      <c r="E1739">
        <v>6099</v>
      </c>
    </row>
    <row r="1740" spans="1:5" x14ac:dyDescent="0.25">
      <c r="A1740" t="s">
        <v>70</v>
      </c>
      <c r="B1740" s="190">
        <v>43764</v>
      </c>
      <c r="C1740">
        <v>49</v>
      </c>
      <c r="D1740" t="s">
        <v>459</v>
      </c>
      <c r="E1740">
        <v>961</v>
      </c>
    </row>
    <row r="1741" spans="1:5" x14ac:dyDescent="0.25">
      <c r="A1741" t="s">
        <v>70</v>
      </c>
      <c r="B1741" s="190">
        <v>43764</v>
      </c>
      <c r="C1741">
        <v>49</v>
      </c>
      <c r="D1741" t="s">
        <v>460</v>
      </c>
      <c r="E1741">
        <v>32</v>
      </c>
    </row>
    <row r="1742" spans="1:5" x14ac:dyDescent="0.25">
      <c r="A1742" t="s">
        <v>70</v>
      </c>
      <c r="B1742" s="190">
        <v>43799</v>
      </c>
      <c r="C1742">
        <v>49</v>
      </c>
      <c r="D1742" t="s">
        <v>449</v>
      </c>
      <c r="E1742">
        <v>341936</v>
      </c>
    </row>
    <row r="1743" spans="1:5" x14ac:dyDescent="0.25">
      <c r="A1743" t="s">
        <v>70</v>
      </c>
      <c r="B1743" s="190">
        <v>43799</v>
      </c>
      <c r="C1743">
        <v>49</v>
      </c>
      <c r="D1743" t="s">
        <v>450</v>
      </c>
      <c r="E1743">
        <v>26474</v>
      </c>
    </row>
    <row r="1744" spans="1:5" x14ac:dyDescent="0.25">
      <c r="A1744" t="s">
        <v>70</v>
      </c>
      <c r="B1744" s="190">
        <v>43799</v>
      </c>
      <c r="C1744">
        <v>49</v>
      </c>
      <c r="D1744" t="s">
        <v>451</v>
      </c>
      <c r="E1744">
        <v>46108</v>
      </c>
    </row>
    <row r="1745" spans="1:5" x14ac:dyDescent="0.25">
      <c r="A1745" t="s">
        <v>70</v>
      </c>
      <c r="B1745" s="190">
        <v>43799</v>
      </c>
      <c r="C1745">
        <v>49</v>
      </c>
      <c r="D1745" t="s">
        <v>452</v>
      </c>
      <c r="E1745">
        <v>7847</v>
      </c>
    </row>
    <row r="1746" spans="1:5" x14ac:dyDescent="0.25">
      <c r="A1746" t="s">
        <v>70</v>
      </c>
      <c r="B1746" s="190">
        <v>43799</v>
      </c>
      <c r="C1746">
        <v>49</v>
      </c>
      <c r="D1746" t="s">
        <v>453</v>
      </c>
      <c r="E1746">
        <v>1167</v>
      </c>
    </row>
    <row r="1747" spans="1:5" x14ac:dyDescent="0.25">
      <c r="A1747" t="s">
        <v>70</v>
      </c>
      <c r="B1747" s="190">
        <v>43799</v>
      </c>
      <c r="C1747">
        <v>49</v>
      </c>
      <c r="D1747" t="s">
        <v>454</v>
      </c>
      <c r="E1747">
        <v>3</v>
      </c>
    </row>
    <row r="1748" spans="1:5" x14ac:dyDescent="0.25">
      <c r="A1748" t="s">
        <v>70</v>
      </c>
      <c r="B1748" s="190">
        <v>43799</v>
      </c>
      <c r="C1748">
        <v>49</v>
      </c>
      <c r="D1748" t="s">
        <v>455</v>
      </c>
      <c r="E1748">
        <v>183651</v>
      </c>
    </row>
    <row r="1749" spans="1:5" x14ac:dyDescent="0.25">
      <c r="A1749" t="s">
        <v>70</v>
      </c>
      <c r="B1749" s="190">
        <v>43799</v>
      </c>
      <c r="C1749">
        <v>49</v>
      </c>
      <c r="D1749" t="s">
        <v>456</v>
      </c>
      <c r="E1749">
        <v>16967</v>
      </c>
    </row>
    <row r="1750" spans="1:5" x14ac:dyDescent="0.25">
      <c r="A1750" t="s">
        <v>70</v>
      </c>
      <c r="B1750" s="190">
        <v>43799</v>
      </c>
      <c r="C1750">
        <v>49</v>
      </c>
      <c r="D1750" t="s">
        <v>457</v>
      </c>
      <c r="E1750">
        <v>15825</v>
      </c>
    </row>
    <row r="1751" spans="1:5" x14ac:dyDescent="0.25">
      <c r="A1751" t="s">
        <v>70</v>
      </c>
      <c r="B1751" s="190">
        <v>43799</v>
      </c>
      <c r="C1751">
        <v>49</v>
      </c>
      <c r="D1751" t="s">
        <v>458</v>
      </c>
      <c r="E1751">
        <v>4633</v>
      </c>
    </row>
    <row r="1752" spans="1:5" x14ac:dyDescent="0.25">
      <c r="A1752" t="s">
        <v>70</v>
      </c>
      <c r="B1752" s="190">
        <v>43799</v>
      </c>
      <c r="C1752">
        <v>49</v>
      </c>
      <c r="D1752" t="s">
        <v>459</v>
      </c>
      <c r="E1752">
        <v>654</v>
      </c>
    </row>
    <row r="1753" spans="1:5" x14ac:dyDescent="0.25">
      <c r="A1753" t="s">
        <v>70</v>
      </c>
      <c r="B1753" s="190">
        <v>43799</v>
      </c>
      <c r="C1753">
        <v>49</v>
      </c>
      <c r="D1753" t="s">
        <v>460</v>
      </c>
      <c r="E1753">
        <v>33</v>
      </c>
    </row>
    <row r="1754" spans="1:5" x14ac:dyDescent="0.25">
      <c r="A1754" t="s">
        <v>70</v>
      </c>
      <c r="B1754" s="190">
        <v>43820</v>
      </c>
      <c r="C1754">
        <v>49</v>
      </c>
      <c r="D1754" t="s">
        <v>449</v>
      </c>
      <c r="E1754">
        <v>378203</v>
      </c>
    </row>
    <row r="1755" spans="1:5" x14ac:dyDescent="0.25">
      <c r="A1755" t="s">
        <v>70</v>
      </c>
      <c r="B1755" s="190">
        <v>43820</v>
      </c>
      <c r="C1755">
        <v>49</v>
      </c>
      <c r="D1755" t="s">
        <v>450</v>
      </c>
      <c r="E1755">
        <v>28722</v>
      </c>
    </row>
    <row r="1756" spans="1:5" x14ac:dyDescent="0.25">
      <c r="A1756" t="s">
        <v>70</v>
      </c>
      <c r="B1756" s="190">
        <v>43820</v>
      </c>
      <c r="C1756">
        <v>49</v>
      </c>
      <c r="D1756" t="s">
        <v>451</v>
      </c>
      <c r="E1756">
        <v>49682</v>
      </c>
    </row>
    <row r="1757" spans="1:5" x14ac:dyDescent="0.25">
      <c r="A1757" t="s">
        <v>70</v>
      </c>
      <c r="B1757" s="190">
        <v>43820</v>
      </c>
      <c r="C1757">
        <v>49</v>
      </c>
      <c r="D1757" t="s">
        <v>452</v>
      </c>
      <c r="E1757">
        <v>8945</v>
      </c>
    </row>
    <row r="1758" spans="1:5" x14ac:dyDescent="0.25">
      <c r="A1758" t="s">
        <v>70</v>
      </c>
      <c r="B1758" s="190">
        <v>43820</v>
      </c>
      <c r="C1758">
        <v>49</v>
      </c>
      <c r="D1758" t="s">
        <v>453</v>
      </c>
      <c r="E1758">
        <v>1201</v>
      </c>
    </row>
    <row r="1759" spans="1:5" x14ac:dyDescent="0.25">
      <c r="A1759" t="s">
        <v>70</v>
      </c>
      <c r="B1759" s="190">
        <v>43820</v>
      </c>
      <c r="C1759">
        <v>49</v>
      </c>
      <c r="D1759" t="s">
        <v>454</v>
      </c>
      <c r="E1759">
        <v>2</v>
      </c>
    </row>
    <row r="1760" spans="1:5" x14ac:dyDescent="0.25">
      <c r="A1760" t="s">
        <v>70</v>
      </c>
      <c r="B1760" s="190">
        <v>43820</v>
      </c>
      <c r="C1760">
        <v>49</v>
      </c>
      <c r="D1760" t="s">
        <v>455</v>
      </c>
      <c r="E1760">
        <v>206003</v>
      </c>
    </row>
    <row r="1761" spans="1:5" x14ac:dyDescent="0.25">
      <c r="A1761" t="s">
        <v>70</v>
      </c>
      <c r="B1761" s="190">
        <v>43820</v>
      </c>
      <c r="C1761">
        <v>49</v>
      </c>
      <c r="D1761" t="s">
        <v>456</v>
      </c>
      <c r="E1761">
        <v>18889</v>
      </c>
    </row>
    <row r="1762" spans="1:5" x14ac:dyDescent="0.25">
      <c r="A1762" t="s">
        <v>70</v>
      </c>
      <c r="B1762" s="190">
        <v>43820</v>
      </c>
      <c r="C1762">
        <v>49</v>
      </c>
      <c r="D1762" t="s">
        <v>457</v>
      </c>
      <c r="E1762">
        <v>18222</v>
      </c>
    </row>
    <row r="1763" spans="1:5" x14ac:dyDescent="0.25">
      <c r="A1763" t="s">
        <v>70</v>
      </c>
      <c r="B1763" s="190">
        <v>43820</v>
      </c>
      <c r="C1763">
        <v>49</v>
      </c>
      <c r="D1763" t="s">
        <v>458</v>
      </c>
      <c r="E1763">
        <v>5677</v>
      </c>
    </row>
    <row r="1764" spans="1:5" x14ac:dyDescent="0.25">
      <c r="A1764" t="s">
        <v>70</v>
      </c>
      <c r="B1764" s="190">
        <v>43820</v>
      </c>
      <c r="C1764">
        <v>49</v>
      </c>
      <c r="D1764" t="s">
        <v>459</v>
      </c>
      <c r="E1764">
        <v>941</v>
      </c>
    </row>
    <row r="1765" spans="1:5" x14ac:dyDescent="0.25">
      <c r="A1765" t="s">
        <v>70</v>
      </c>
      <c r="B1765" s="190">
        <v>43820</v>
      </c>
      <c r="C1765">
        <v>49</v>
      </c>
      <c r="D1765" t="s">
        <v>460</v>
      </c>
      <c r="E1765">
        <v>21</v>
      </c>
    </row>
    <row r="1766" spans="1:5" x14ac:dyDescent="0.25">
      <c r="A1766" t="s">
        <v>70</v>
      </c>
      <c r="B1766" s="190">
        <v>43855</v>
      </c>
      <c r="C1766">
        <v>49</v>
      </c>
      <c r="D1766" t="s">
        <v>449</v>
      </c>
      <c r="E1766">
        <v>388053</v>
      </c>
    </row>
    <row r="1767" spans="1:5" x14ac:dyDescent="0.25">
      <c r="A1767" t="s">
        <v>70</v>
      </c>
      <c r="B1767" s="190">
        <v>43855</v>
      </c>
      <c r="C1767">
        <v>49</v>
      </c>
      <c r="D1767" t="s">
        <v>450</v>
      </c>
      <c r="E1767">
        <v>30944</v>
      </c>
    </row>
    <row r="1768" spans="1:5" x14ac:dyDescent="0.25">
      <c r="A1768" t="s">
        <v>70</v>
      </c>
      <c r="B1768" s="190">
        <v>43855</v>
      </c>
      <c r="C1768">
        <v>49</v>
      </c>
      <c r="D1768" t="s">
        <v>451</v>
      </c>
      <c r="E1768">
        <v>64890</v>
      </c>
    </row>
    <row r="1769" spans="1:5" x14ac:dyDescent="0.25">
      <c r="A1769" t="s">
        <v>70</v>
      </c>
      <c r="B1769" s="190">
        <v>43855</v>
      </c>
      <c r="C1769">
        <v>49</v>
      </c>
      <c r="D1769" t="s">
        <v>452</v>
      </c>
      <c r="E1769">
        <v>12231</v>
      </c>
    </row>
    <row r="1770" spans="1:5" x14ac:dyDescent="0.25">
      <c r="A1770" t="s">
        <v>70</v>
      </c>
      <c r="B1770" s="190">
        <v>43855</v>
      </c>
      <c r="C1770">
        <v>49</v>
      </c>
      <c r="D1770" t="s">
        <v>453</v>
      </c>
      <c r="E1770">
        <v>2229</v>
      </c>
    </row>
    <row r="1771" spans="1:5" x14ac:dyDescent="0.25">
      <c r="A1771" t="s">
        <v>70</v>
      </c>
      <c r="B1771" s="190">
        <v>43855</v>
      </c>
      <c r="C1771">
        <v>49</v>
      </c>
      <c r="D1771" t="s">
        <v>454</v>
      </c>
      <c r="E1771">
        <v>35</v>
      </c>
    </row>
    <row r="1772" spans="1:5" x14ac:dyDescent="0.25">
      <c r="A1772" t="s">
        <v>70</v>
      </c>
      <c r="B1772" s="190">
        <v>43855</v>
      </c>
      <c r="C1772">
        <v>49</v>
      </c>
      <c r="D1772" t="s">
        <v>455</v>
      </c>
      <c r="E1772">
        <v>210961</v>
      </c>
    </row>
    <row r="1773" spans="1:5" x14ac:dyDescent="0.25">
      <c r="A1773" t="s">
        <v>70</v>
      </c>
      <c r="B1773" s="190">
        <v>43855</v>
      </c>
      <c r="C1773">
        <v>49</v>
      </c>
      <c r="D1773" t="s">
        <v>456</v>
      </c>
      <c r="E1773">
        <v>21791</v>
      </c>
    </row>
    <row r="1774" spans="1:5" x14ac:dyDescent="0.25">
      <c r="A1774" t="s">
        <v>70</v>
      </c>
      <c r="B1774" s="190">
        <v>43855</v>
      </c>
      <c r="C1774">
        <v>49</v>
      </c>
      <c r="D1774" t="s">
        <v>457</v>
      </c>
      <c r="E1774">
        <v>24689</v>
      </c>
    </row>
    <row r="1775" spans="1:5" x14ac:dyDescent="0.25">
      <c r="A1775" t="s">
        <v>70</v>
      </c>
      <c r="B1775" s="190">
        <v>43855</v>
      </c>
      <c r="C1775">
        <v>49</v>
      </c>
      <c r="D1775" t="s">
        <v>458</v>
      </c>
      <c r="E1775">
        <v>7328</v>
      </c>
    </row>
    <row r="1776" spans="1:5" x14ac:dyDescent="0.25">
      <c r="A1776" t="s">
        <v>70</v>
      </c>
      <c r="B1776" s="190">
        <v>43855</v>
      </c>
      <c r="C1776">
        <v>49</v>
      </c>
      <c r="D1776" t="s">
        <v>459</v>
      </c>
      <c r="E1776">
        <v>1020</v>
      </c>
    </row>
    <row r="1777" spans="1:5" x14ac:dyDescent="0.25">
      <c r="A1777" t="s">
        <v>70</v>
      </c>
      <c r="B1777" s="190">
        <v>43855</v>
      </c>
      <c r="C1777">
        <v>49</v>
      </c>
      <c r="D1777" t="s">
        <v>460</v>
      </c>
      <c r="E1777">
        <v>50</v>
      </c>
    </row>
    <row r="1778" spans="1:5" x14ac:dyDescent="0.25">
      <c r="A1778" t="s">
        <v>70</v>
      </c>
      <c r="B1778" s="190">
        <v>43890</v>
      </c>
      <c r="C1778">
        <v>49</v>
      </c>
      <c r="D1778" t="s">
        <v>449</v>
      </c>
      <c r="E1778">
        <v>357291</v>
      </c>
    </row>
    <row r="1779" spans="1:5" x14ac:dyDescent="0.25">
      <c r="A1779" t="s">
        <v>70</v>
      </c>
      <c r="B1779" s="190">
        <v>43890</v>
      </c>
      <c r="C1779">
        <v>49</v>
      </c>
      <c r="D1779" t="s">
        <v>450</v>
      </c>
      <c r="E1779">
        <v>31322</v>
      </c>
    </row>
    <row r="1780" spans="1:5" x14ac:dyDescent="0.25">
      <c r="A1780" t="s">
        <v>70</v>
      </c>
      <c r="B1780" s="190">
        <v>43890</v>
      </c>
      <c r="C1780">
        <v>49</v>
      </c>
      <c r="D1780" t="s">
        <v>451</v>
      </c>
      <c r="E1780">
        <v>51917</v>
      </c>
    </row>
    <row r="1781" spans="1:5" x14ac:dyDescent="0.25">
      <c r="A1781" t="s">
        <v>70</v>
      </c>
      <c r="B1781" s="190">
        <v>43890</v>
      </c>
      <c r="C1781">
        <v>49</v>
      </c>
      <c r="D1781" t="s">
        <v>452</v>
      </c>
      <c r="E1781">
        <v>8946</v>
      </c>
    </row>
    <row r="1782" spans="1:5" x14ac:dyDescent="0.25">
      <c r="A1782" t="s">
        <v>70</v>
      </c>
      <c r="B1782" s="190">
        <v>43890</v>
      </c>
      <c r="C1782">
        <v>49</v>
      </c>
      <c r="D1782" t="s">
        <v>453</v>
      </c>
      <c r="E1782">
        <v>1586</v>
      </c>
    </row>
    <row r="1783" spans="1:5" x14ac:dyDescent="0.25">
      <c r="A1783" t="s">
        <v>70</v>
      </c>
      <c r="B1783" s="190">
        <v>43890</v>
      </c>
      <c r="C1783">
        <v>49</v>
      </c>
      <c r="D1783" t="s">
        <v>454</v>
      </c>
      <c r="E1783">
        <v>15</v>
      </c>
    </row>
    <row r="1784" spans="1:5" x14ac:dyDescent="0.25">
      <c r="A1784" t="s">
        <v>70</v>
      </c>
      <c r="B1784" s="190">
        <v>43890</v>
      </c>
      <c r="C1784">
        <v>49</v>
      </c>
      <c r="D1784" t="s">
        <v>455</v>
      </c>
      <c r="E1784">
        <v>195069</v>
      </c>
    </row>
    <row r="1785" spans="1:5" x14ac:dyDescent="0.25">
      <c r="A1785" t="s">
        <v>70</v>
      </c>
      <c r="B1785" s="190">
        <v>43890</v>
      </c>
      <c r="C1785">
        <v>49</v>
      </c>
      <c r="D1785" t="s">
        <v>456</v>
      </c>
      <c r="E1785">
        <v>34516</v>
      </c>
    </row>
    <row r="1786" spans="1:5" x14ac:dyDescent="0.25">
      <c r="A1786" t="s">
        <v>70</v>
      </c>
      <c r="B1786" s="190">
        <v>43890</v>
      </c>
      <c r="C1786">
        <v>49</v>
      </c>
      <c r="D1786" t="s">
        <v>457</v>
      </c>
      <c r="E1786">
        <v>17758</v>
      </c>
    </row>
    <row r="1787" spans="1:5" x14ac:dyDescent="0.25">
      <c r="A1787" t="s">
        <v>70</v>
      </c>
      <c r="B1787" s="190">
        <v>43890</v>
      </c>
      <c r="C1787">
        <v>49</v>
      </c>
      <c r="D1787" t="s">
        <v>458</v>
      </c>
      <c r="E1787">
        <v>5151</v>
      </c>
    </row>
    <row r="1788" spans="1:5" x14ac:dyDescent="0.25">
      <c r="A1788" t="s">
        <v>70</v>
      </c>
      <c r="B1788" s="190">
        <v>43890</v>
      </c>
      <c r="C1788">
        <v>49</v>
      </c>
      <c r="D1788" t="s">
        <v>459</v>
      </c>
      <c r="E1788">
        <v>829</v>
      </c>
    </row>
    <row r="1789" spans="1:5" x14ac:dyDescent="0.25">
      <c r="A1789" t="s">
        <v>70</v>
      </c>
      <c r="B1789" s="190">
        <v>43890</v>
      </c>
      <c r="C1789">
        <v>49</v>
      </c>
      <c r="D1789" t="s">
        <v>460</v>
      </c>
      <c r="E1789">
        <v>32</v>
      </c>
    </row>
    <row r="1790" spans="1:5" x14ac:dyDescent="0.25">
      <c r="A1790" t="s">
        <v>70</v>
      </c>
      <c r="B1790" s="190">
        <v>43918</v>
      </c>
      <c r="C1790">
        <v>49</v>
      </c>
      <c r="D1790" t="s">
        <v>449</v>
      </c>
      <c r="E1790">
        <v>386604</v>
      </c>
    </row>
    <row r="1791" spans="1:5" x14ac:dyDescent="0.25">
      <c r="A1791" t="s">
        <v>70</v>
      </c>
      <c r="B1791" s="190">
        <v>43918</v>
      </c>
      <c r="C1791">
        <v>49</v>
      </c>
      <c r="D1791" t="s">
        <v>450</v>
      </c>
      <c r="E1791">
        <v>29995</v>
      </c>
    </row>
    <row r="1792" spans="1:5" x14ac:dyDescent="0.25">
      <c r="A1792" t="s">
        <v>70</v>
      </c>
      <c r="B1792" s="190">
        <v>43918</v>
      </c>
      <c r="C1792">
        <v>49</v>
      </c>
      <c r="D1792" t="s">
        <v>451</v>
      </c>
      <c r="E1792">
        <v>50005</v>
      </c>
    </row>
    <row r="1793" spans="1:5" x14ac:dyDescent="0.25">
      <c r="A1793" t="s">
        <v>70</v>
      </c>
      <c r="B1793" s="190">
        <v>43918</v>
      </c>
      <c r="C1793">
        <v>49</v>
      </c>
      <c r="D1793" t="s">
        <v>452</v>
      </c>
      <c r="E1793">
        <v>9118</v>
      </c>
    </row>
    <row r="1794" spans="1:5" x14ac:dyDescent="0.25">
      <c r="A1794" t="s">
        <v>70</v>
      </c>
      <c r="B1794" s="190">
        <v>43918</v>
      </c>
      <c r="C1794">
        <v>49</v>
      </c>
      <c r="D1794" t="s">
        <v>453</v>
      </c>
      <c r="E1794">
        <v>1387</v>
      </c>
    </row>
    <row r="1795" spans="1:5" x14ac:dyDescent="0.25">
      <c r="A1795" t="s">
        <v>70</v>
      </c>
      <c r="B1795" s="190">
        <v>43918</v>
      </c>
      <c r="C1795">
        <v>49</v>
      </c>
      <c r="D1795" t="s">
        <v>454</v>
      </c>
      <c r="E1795">
        <v>3</v>
      </c>
    </row>
    <row r="1796" spans="1:5" x14ac:dyDescent="0.25">
      <c r="A1796" t="s">
        <v>70</v>
      </c>
      <c r="B1796" s="190">
        <v>43918</v>
      </c>
      <c r="C1796">
        <v>49</v>
      </c>
      <c r="D1796" t="s">
        <v>455</v>
      </c>
      <c r="E1796">
        <v>209156</v>
      </c>
    </row>
    <row r="1797" spans="1:5" x14ac:dyDescent="0.25">
      <c r="A1797" t="s">
        <v>70</v>
      </c>
      <c r="B1797" s="190">
        <v>43918</v>
      </c>
      <c r="C1797">
        <v>49</v>
      </c>
      <c r="D1797" t="s">
        <v>456</v>
      </c>
      <c r="E1797">
        <v>23605</v>
      </c>
    </row>
    <row r="1798" spans="1:5" x14ac:dyDescent="0.25">
      <c r="A1798" t="s">
        <v>70</v>
      </c>
      <c r="B1798" s="190">
        <v>43918</v>
      </c>
      <c r="C1798">
        <v>49</v>
      </c>
      <c r="D1798" t="s">
        <v>457</v>
      </c>
      <c r="E1798">
        <v>18240</v>
      </c>
    </row>
    <row r="1799" spans="1:5" x14ac:dyDescent="0.25">
      <c r="A1799" t="s">
        <v>70</v>
      </c>
      <c r="B1799" s="190">
        <v>43918</v>
      </c>
      <c r="C1799">
        <v>49</v>
      </c>
      <c r="D1799" t="s">
        <v>458</v>
      </c>
      <c r="E1799">
        <v>5422</v>
      </c>
    </row>
    <row r="1800" spans="1:5" x14ac:dyDescent="0.25">
      <c r="A1800" t="s">
        <v>70</v>
      </c>
      <c r="B1800" s="190">
        <v>43918</v>
      </c>
      <c r="C1800">
        <v>49</v>
      </c>
      <c r="D1800" t="s">
        <v>459</v>
      </c>
      <c r="E1800">
        <v>849</v>
      </c>
    </row>
    <row r="1801" spans="1:5" x14ac:dyDescent="0.25">
      <c r="A1801" t="s">
        <v>70</v>
      </c>
      <c r="B1801" s="190">
        <v>43918</v>
      </c>
      <c r="C1801">
        <v>49</v>
      </c>
      <c r="D1801" t="s">
        <v>460</v>
      </c>
      <c r="E1801">
        <v>30</v>
      </c>
    </row>
    <row r="1802" spans="1:5" x14ac:dyDescent="0.25">
      <c r="A1802" t="s">
        <v>76</v>
      </c>
      <c r="B1802" s="190">
        <v>43554</v>
      </c>
      <c r="C1802">
        <v>49</v>
      </c>
      <c r="D1802" t="s">
        <v>451</v>
      </c>
      <c r="E1802">
        <v>20</v>
      </c>
    </row>
    <row r="1803" spans="1:5" x14ac:dyDescent="0.25">
      <c r="A1803" t="s">
        <v>76</v>
      </c>
      <c r="B1803" s="190">
        <v>43554</v>
      </c>
      <c r="C1803">
        <v>49</v>
      </c>
      <c r="D1803" t="s">
        <v>452</v>
      </c>
      <c r="E1803">
        <v>1</v>
      </c>
    </row>
    <row r="1804" spans="1:5" x14ac:dyDescent="0.25">
      <c r="A1804" t="s">
        <v>76</v>
      </c>
      <c r="B1804" s="190">
        <v>43554</v>
      </c>
      <c r="C1804">
        <v>49</v>
      </c>
      <c r="D1804" t="s">
        <v>455</v>
      </c>
      <c r="E1804">
        <v>1</v>
      </c>
    </row>
    <row r="1805" spans="1:5" x14ac:dyDescent="0.25">
      <c r="A1805" t="s">
        <v>76</v>
      </c>
      <c r="B1805" s="190">
        <v>43554</v>
      </c>
      <c r="C1805">
        <v>49</v>
      </c>
      <c r="D1805" t="s">
        <v>456</v>
      </c>
      <c r="E1805">
        <v>3</v>
      </c>
    </row>
    <row r="1806" spans="1:5" x14ac:dyDescent="0.25">
      <c r="A1806" t="s">
        <v>76</v>
      </c>
      <c r="B1806" s="190">
        <v>43554</v>
      </c>
      <c r="C1806">
        <v>49</v>
      </c>
      <c r="D1806" t="s">
        <v>457</v>
      </c>
      <c r="E1806">
        <v>19</v>
      </c>
    </row>
    <row r="1807" spans="1:5" x14ac:dyDescent="0.25">
      <c r="A1807" t="s">
        <v>76</v>
      </c>
      <c r="B1807" s="190">
        <v>43554</v>
      </c>
      <c r="C1807">
        <v>49</v>
      </c>
      <c r="D1807" t="s">
        <v>458</v>
      </c>
      <c r="E1807">
        <v>4</v>
      </c>
    </row>
    <row r="1808" spans="1:5" x14ac:dyDescent="0.25">
      <c r="A1808" t="s">
        <v>76</v>
      </c>
      <c r="B1808" s="190">
        <v>43582</v>
      </c>
      <c r="C1808">
        <v>49</v>
      </c>
      <c r="D1808" t="s">
        <v>449</v>
      </c>
      <c r="E1808">
        <v>184</v>
      </c>
    </row>
    <row r="1809" spans="1:5" x14ac:dyDescent="0.25">
      <c r="A1809" t="s">
        <v>76</v>
      </c>
      <c r="B1809" s="190">
        <v>43582</v>
      </c>
      <c r="C1809">
        <v>49</v>
      </c>
      <c r="D1809" t="s">
        <v>450</v>
      </c>
      <c r="E1809">
        <v>25</v>
      </c>
    </row>
    <row r="1810" spans="1:5" x14ac:dyDescent="0.25">
      <c r="A1810" t="s">
        <v>76</v>
      </c>
      <c r="B1810" s="190">
        <v>43582</v>
      </c>
      <c r="C1810">
        <v>49</v>
      </c>
      <c r="D1810" t="s">
        <v>451</v>
      </c>
      <c r="E1810">
        <v>47</v>
      </c>
    </row>
    <row r="1811" spans="1:5" x14ac:dyDescent="0.25">
      <c r="A1811" t="s">
        <v>76</v>
      </c>
      <c r="B1811" s="190">
        <v>43582</v>
      </c>
      <c r="C1811">
        <v>49</v>
      </c>
      <c r="D1811" t="s">
        <v>452</v>
      </c>
      <c r="E1811">
        <v>5</v>
      </c>
    </row>
    <row r="1812" spans="1:5" x14ac:dyDescent="0.25">
      <c r="A1812" t="s">
        <v>76</v>
      </c>
      <c r="B1812" s="190">
        <v>43582</v>
      </c>
      <c r="C1812">
        <v>49</v>
      </c>
      <c r="D1812" t="s">
        <v>455</v>
      </c>
      <c r="E1812">
        <v>50</v>
      </c>
    </row>
    <row r="1813" spans="1:5" x14ac:dyDescent="0.25">
      <c r="A1813" t="s">
        <v>76</v>
      </c>
      <c r="B1813" s="190">
        <v>43582</v>
      </c>
      <c r="C1813">
        <v>49</v>
      </c>
      <c r="D1813" t="s">
        <v>456</v>
      </c>
      <c r="E1813">
        <v>13</v>
      </c>
    </row>
    <row r="1814" spans="1:5" x14ac:dyDescent="0.25">
      <c r="A1814" t="s">
        <v>76</v>
      </c>
      <c r="B1814" s="190">
        <v>43582</v>
      </c>
      <c r="C1814">
        <v>49</v>
      </c>
      <c r="D1814" t="s">
        <v>457</v>
      </c>
      <c r="E1814">
        <v>10</v>
      </c>
    </row>
    <row r="1815" spans="1:5" x14ac:dyDescent="0.25">
      <c r="A1815" t="s">
        <v>76</v>
      </c>
      <c r="B1815" s="190">
        <v>43582</v>
      </c>
      <c r="C1815">
        <v>49</v>
      </c>
      <c r="D1815" t="s">
        <v>458</v>
      </c>
      <c r="E1815">
        <v>3</v>
      </c>
    </row>
    <row r="1816" spans="1:5" x14ac:dyDescent="0.25">
      <c r="A1816" t="s">
        <v>76</v>
      </c>
      <c r="B1816" s="190">
        <v>43610</v>
      </c>
      <c r="C1816">
        <v>49</v>
      </c>
      <c r="D1816" t="s">
        <v>449</v>
      </c>
      <c r="E1816">
        <v>838</v>
      </c>
    </row>
    <row r="1817" spans="1:5" x14ac:dyDescent="0.25">
      <c r="A1817" t="s">
        <v>76</v>
      </c>
      <c r="B1817" s="190">
        <v>43610</v>
      </c>
      <c r="C1817">
        <v>49</v>
      </c>
      <c r="D1817" t="s">
        <v>450</v>
      </c>
      <c r="E1817">
        <v>274</v>
      </c>
    </row>
    <row r="1818" spans="1:5" x14ac:dyDescent="0.25">
      <c r="A1818" t="s">
        <v>76</v>
      </c>
      <c r="B1818" s="190">
        <v>43610</v>
      </c>
      <c r="C1818">
        <v>49</v>
      </c>
      <c r="D1818" t="s">
        <v>451</v>
      </c>
      <c r="E1818">
        <v>25</v>
      </c>
    </row>
    <row r="1819" spans="1:5" x14ac:dyDescent="0.25">
      <c r="A1819" t="s">
        <v>76</v>
      </c>
      <c r="B1819" s="190">
        <v>43610</v>
      </c>
      <c r="C1819">
        <v>49</v>
      </c>
      <c r="D1819" t="s">
        <v>452</v>
      </c>
      <c r="E1819">
        <v>3</v>
      </c>
    </row>
    <row r="1820" spans="1:5" x14ac:dyDescent="0.25">
      <c r="A1820" t="s">
        <v>76</v>
      </c>
      <c r="B1820" s="190">
        <v>43610</v>
      </c>
      <c r="C1820">
        <v>49</v>
      </c>
      <c r="D1820" t="s">
        <v>455</v>
      </c>
      <c r="E1820">
        <v>36</v>
      </c>
    </row>
    <row r="1821" spans="1:5" x14ac:dyDescent="0.25">
      <c r="A1821" t="s">
        <v>76</v>
      </c>
      <c r="B1821" s="190">
        <v>43610</v>
      </c>
      <c r="C1821">
        <v>49</v>
      </c>
      <c r="D1821" t="s">
        <v>456</v>
      </c>
      <c r="E1821">
        <v>14</v>
      </c>
    </row>
    <row r="1822" spans="1:5" x14ac:dyDescent="0.25">
      <c r="A1822" t="s">
        <v>76</v>
      </c>
      <c r="B1822" s="190">
        <v>43610</v>
      </c>
      <c r="C1822">
        <v>49</v>
      </c>
      <c r="D1822" t="s">
        <v>457</v>
      </c>
      <c r="E1822">
        <v>1</v>
      </c>
    </row>
    <row r="1823" spans="1:5" x14ac:dyDescent="0.25">
      <c r="A1823" t="s">
        <v>76</v>
      </c>
      <c r="B1823" s="190">
        <v>43610</v>
      </c>
      <c r="C1823">
        <v>49</v>
      </c>
      <c r="D1823" t="s">
        <v>458</v>
      </c>
      <c r="E1823">
        <v>1</v>
      </c>
    </row>
    <row r="1824" spans="1:5" x14ac:dyDescent="0.25">
      <c r="A1824" t="s">
        <v>76</v>
      </c>
      <c r="B1824" s="190">
        <v>43645</v>
      </c>
      <c r="C1824">
        <v>49</v>
      </c>
      <c r="D1824" t="s">
        <v>449</v>
      </c>
      <c r="E1824">
        <v>1119</v>
      </c>
    </row>
    <row r="1825" spans="1:5" x14ac:dyDescent="0.25">
      <c r="A1825" t="s">
        <v>76</v>
      </c>
      <c r="B1825" s="190">
        <v>43645</v>
      </c>
      <c r="C1825">
        <v>49</v>
      </c>
      <c r="D1825" t="s">
        <v>450</v>
      </c>
      <c r="E1825">
        <v>349</v>
      </c>
    </row>
    <row r="1826" spans="1:5" x14ac:dyDescent="0.25">
      <c r="A1826" t="s">
        <v>76</v>
      </c>
      <c r="B1826" s="190">
        <v>43645</v>
      </c>
      <c r="C1826">
        <v>49</v>
      </c>
      <c r="D1826" t="s">
        <v>451</v>
      </c>
      <c r="E1826">
        <v>36</v>
      </c>
    </row>
    <row r="1827" spans="1:5" x14ac:dyDescent="0.25">
      <c r="A1827" t="s">
        <v>76</v>
      </c>
      <c r="B1827" s="190">
        <v>43645</v>
      </c>
      <c r="C1827">
        <v>49</v>
      </c>
      <c r="D1827" t="s">
        <v>452</v>
      </c>
      <c r="E1827">
        <v>4</v>
      </c>
    </row>
    <row r="1828" spans="1:5" x14ac:dyDescent="0.25">
      <c r="A1828" t="s">
        <v>76</v>
      </c>
      <c r="B1828" s="190">
        <v>43645</v>
      </c>
      <c r="C1828">
        <v>49</v>
      </c>
      <c r="D1828" t="s">
        <v>455</v>
      </c>
      <c r="E1828">
        <v>134</v>
      </c>
    </row>
    <row r="1829" spans="1:5" x14ac:dyDescent="0.25">
      <c r="A1829" t="s">
        <v>76</v>
      </c>
      <c r="B1829" s="190">
        <v>43645</v>
      </c>
      <c r="C1829">
        <v>49</v>
      </c>
      <c r="D1829" t="s">
        <v>456</v>
      </c>
      <c r="E1829">
        <v>32</v>
      </c>
    </row>
    <row r="1830" spans="1:5" x14ac:dyDescent="0.25">
      <c r="A1830" t="s">
        <v>76</v>
      </c>
      <c r="B1830" s="190">
        <v>43645</v>
      </c>
      <c r="C1830">
        <v>49</v>
      </c>
      <c r="D1830" t="s">
        <v>457</v>
      </c>
      <c r="E1830">
        <v>6</v>
      </c>
    </row>
    <row r="1831" spans="1:5" x14ac:dyDescent="0.25">
      <c r="A1831" t="s">
        <v>76</v>
      </c>
      <c r="B1831" s="190">
        <v>43673</v>
      </c>
      <c r="C1831">
        <v>49</v>
      </c>
      <c r="D1831" t="s">
        <v>449</v>
      </c>
      <c r="E1831">
        <v>714</v>
      </c>
    </row>
    <row r="1832" spans="1:5" x14ac:dyDescent="0.25">
      <c r="A1832" t="s">
        <v>76</v>
      </c>
      <c r="B1832" s="190">
        <v>43673</v>
      </c>
      <c r="C1832">
        <v>49</v>
      </c>
      <c r="D1832" t="s">
        <v>450</v>
      </c>
      <c r="E1832">
        <v>205</v>
      </c>
    </row>
    <row r="1833" spans="1:5" x14ac:dyDescent="0.25">
      <c r="A1833" t="s">
        <v>76</v>
      </c>
      <c r="B1833" s="190">
        <v>43673</v>
      </c>
      <c r="C1833">
        <v>49</v>
      </c>
      <c r="D1833" t="s">
        <v>451</v>
      </c>
      <c r="E1833">
        <v>23</v>
      </c>
    </row>
    <row r="1834" spans="1:5" x14ac:dyDescent="0.25">
      <c r="A1834" t="s">
        <v>76</v>
      </c>
      <c r="B1834" s="190">
        <v>43673</v>
      </c>
      <c r="C1834">
        <v>49</v>
      </c>
      <c r="D1834" t="s">
        <v>452</v>
      </c>
      <c r="E1834">
        <v>4</v>
      </c>
    </row>
    <row r="1835" spans="1:5" x14ac:dyDescent="0.25">
      <c r="A1835" t="s">
        <v>76</v>
      </c>
      <c r="B1835" s="190">
        <v>43673</v>
      </c>
      <c r="C1835">
        <v>49</v>
      </c>
      <c r="D1835" t="s">
        <v>455</v>
      </c>
      <c r="E1835">
        <v>62</v>
      </c>
    </row>
    <row r="1836" spans="1:5" x14ac:dyDescent="0.25">
      <c r="A1836" t="s">
        <v>76</v>
      </c>
      <c r="B1836" s="190">
        <v>43673</v>
      </c>
      <c r="C1836">
        <v>49</v>
      </c>
      <c r="D1836" t="s">
        <v>456</v>
      </c>
      <c r="E1836">
        <v>13</v>
      </c>
    </row>
    <row r="1837" spans="1:5" x14ac:dyDescent="0.25">
      <c r="A1837" t="s">
        <v>76</v>
      </c>
      <c r="B1837" s="190">
        <v>43673</v>
      </c>
      <c r="C1837">
        <v>49</v>
      </c>
      <c r="D1837" t="s">
        <v>457</v>
      </c>
      <c r="E1837">
        <v>3</v>
      </c>
    </row>
    <row r="1838" spans="1:5" x14ac:dyDescent="0.25">
      <c r="A1838" t="s">
        <v>76</v>
      </c>
      <c r="B1838" s="190">
        <v>43673</v>
      </c>
      <c r="C1838">
        <v>49</v>
      </c>
      <c r="D1838" t="s">
        <v>459</v>
      </c>
      <c r="E1838">
        <v>1</v>
      </c>
    </row>
    <row r="1839" spans="1:5" x14ac:dyDescent="0.25">
      <c r="A1839" t="s">
        <v>76</v>
      </c>
      <c r="B1839" s="190">
        <v>43708</v>
      </c>
      <c r="C1839">
        <v>49</v>
      </c>
      <c r="D1839" t="s">
        <v>449</v>
      </c>
      <c r="E1839">
        <v>1174</v>
      </c>
    </row>
    <row r="1840" spans="1:5" x14ac:dyDescent="0.25">
      <c r="A1840" t="s">
        <v>76</v>
      </c>
      <c r="B1840" s="190">
        <v>43708</v>
      </c>
      <c r="C1840">
        <v>49</v>
      </c>
      <c r="D1840" t="s">
        <v>450</v>
      </c>
      <c r="E1840">
        <v>344</v>
      </c>
    </row>
    <row r="1841" spans="1:5" x14ac:dyDescent="0.25">
      <c r="A1841" t="s">
        <v>76</v>
      </c>
      <c r="B1841" s="190">
        <v>43708</v>
      </c>
      <c r="C1841">
        <v>49</v>
      </c>
      <c r="D1841" t="s">
        <v>451</v>
      </c>
      <c r="E1841">
        <v>29</v>
      </c>
    </row>
    <row r="1842" spans="1:5" x14ac:dyDescent="0.25">
      <c r="A1842" t="s">
        <v>76</v>
      </c>
      <c r="B1842" s="190">
        <v>43708</v>
      </c>
      <c r="C1842">
        <v>49</v>
      </c>
      <c r="D1842" t="s">
        <v>452</v>
      </c>
      <c r="E1842">
        <v>4</v>
      </c>
    </row>
    <row r="1843" spans="1:5" x14ac:dyDescent="0.25">
      <c r="A1843" t="s">
        <v>76</v>
      </c>
      <c r="B1843" s="190">
        <v>43708</v>
      </c>
      <c r="C1843">
        <v>49</v>
      </c>
      <c r="D1843" t="s">
        <v>455</v>
      </c>
      <c r="E1843">
        <v>120</v>
      </c>
    </row>
    <row r="1844" spans="1:5" x14ac:dyDescent="0.25">
      <c r="A1844" t="s">
        <v>76</v>
      </c>
      <c r="B1844" s="190">
        <v>43708</v>
      </c>
      <c r="C1844">
        <v>49</v>
      </c>
      <c r="D1844" t="s">
        <v>456</v>
      </c>
      <c r="E1844">
        <v>37</v>
      </c>
    </row>
    <row r="1845" spans="1:5" x14ac:dyDescent="0.25">
      <c r="A1845" t="s">
        <v>76</v>
      </c>
      <c r="B1845" s="190">
        <v>43708</v>
      </c>
      <c r="C1845">
        <v>49</v>
      </c>
      <c r="D1845" t="s">
        <v>457</v>
      </c>
      <c r="E1845">
        <v>5</v>
      </c>
    </row>
    <row r="1846" spans="1:5" x14ac:dyDescent="0.25">
      <c r="A1846" t="s">
        <v>76</v>
      </c>
      <c r="B1846" s="190">
        <v>43708</v>
      </c>
      <c r="C1846">
        <v>49</v>
      </c>
      <c r="D1846" t="s">
        <v>458</v>
      </c>
      <c r="E1846">
        <v>1</v>
      </c>
    </row>
    <row r="1847" spans="1:5" x14ac:dyDescent="0.25">
      <c r="A1847" t="s">
        <v>76</v>
      </c>
      <c r="B1847" s="190">
        <v>43736</v>
      </c>
      <c r="C1847">
        <v>49</v>
      </c>
      <c r="D1847" t="s">
        <v>449</v>
      </c>
      <c r="E1847">
        <v>1230</v>
      </c>
    </row>
    <row r="1848" spans="1:5" x14ac:dyDescent="0.25">
      <c r="A1848" t="s">
        <v>76</v>
      </c>
      <c r="B1848" s="190">
        <v>43736</v>
      </c>
      <c r="C1848">
        <v>49</v>
      </c>
      <c r="D1848" t="s">
        <v>450</v>
      </c>
      <c r="E1848">
        <v>244</v>
      </c>
    </row>
    <row r="1849" spans="1:5" x14ac:dyDescent="0.25">
      <c r="A1849" t="s">
        <v>76</v>
      </c>
      <c r="B1849" s="190">
        <v>43736</v>
      </c>
      <c r="C1849">
        <v>49</v>
      </c>
      <c r="D1849" t="s">
        <v>451</v>
      </c>
      <c r="E1849">
        <v>29</v>
      </c>
    </row>
    <row r="1850" spans="1:5" x14ac:dyDescent="0.25">
      <c r="A1850" t="s">
        <v>76</v>
      </c>
      <c r="B1850" s="190">
        <v>43736</v>
      </c>
      <c r="C1850">
        <v>49</v>
      </c>
      <c r="D1850" t="s">
        <v>452</v>
      </c>
      <c r="E1850">
        <v>2</v>
      </c>
    </row>
    <row r="1851" spans="1:5" x14ac:dyDescent="0.25">
      <c r="A1851" t="s">
        <v>76</v>
      </c>
      <c r="B1851" s="190">
        <v>43736</v>
      </c>
      <c r="C1851">
        <v>49</v>
      </c>
      <c r="D1851" t="s">
        <v>455</v>
      </c>
      <c r="E1851">
        <v>153</v>
      </c>
    </row>
    <row r="1852" spans="1:5" x14ac:dyDescent="0.25">
      <c r="A1852" t="s">
        <v>76</v>
      </c>
      <c r="B1852" s="190">
        <v>43736</v>
      </c>
      <c r="C1852">
        <v>49</v>
      </c>
      <c r="D1852" t="s">
        <v>456</v>
      </c>
      <c r="E1852">
        <v>38</v>
      </c>
    </row>
    <row r="1853" spans="1:5" x14ac:dyDescent="0.25">
      <c r="A1853" t="s">
        <v>76</v>
      </c>
      <c r="B1853" s="190">
        <v>43736</v>
      </c>
      <c r="C1853">
        <v>49</v>
      </c>
      <c r="D1853" t="s">
        <v>457</v>
      </c>
      <c r="E1853">
        <v>2</v>
      </c>
    </row>
    <row r="1854" spans="1:5" x14ac:dyDescent="0.25">
      <c r="A1854" t="s">
        <v>76</v>
      </c>
      <c r="B1854" s="190">
        <v>43764</v>
      </c>
      <c r="C1854">
        <v>49</v>
      </c>
      <c r="D1854" t="s">
        <v>449</v>
      </c>
      <c r="E1854">
        <v>666</v>
      </c>
    </row>
    <row r="1855" spans="1:5" x14ac:dyDescent="0.25">
      <c r="A1855" t="s">
        <v>76</v>
      </c>
      <c r="B1855" s="190">
        <v>43764</v>
      </c>
      <c r="C1855">
        <v>49</v>
      </c>
      <c r="D1855" t="s">
        <v>450</v>
      </c>
      <c r="E1855">
        <v>196</v>
      </c>
    </row>
    <row r="1856" spans="1:5" x14ac:dyDescent="0.25">
      <c r="A1856" t="s">
        <v>76</v>
      </c>
      <c r="B1856" s="190">
        <v>43764</v>
      </c>
      <c r="C1856">
        <v>49</v>
      </c>
      <c r="D1856" t="s">
        <v>451</v>
      </c>
      <c r="E1856">
        <v>14</v>
      </c>
    </row>
    <row r="1857" spans="1:5" x14ac:dyDescent="0.25">
      <c r="A1857" t="s">
        <v>76</v>
      </c>
      <c r="B1857" s="190">
        <v>43764</v>
      </c>
      <c r="C1857">
        <v>49</v>
      </c>
      <c r="D1857" t="s">
        <v>452</v>
      </c>
      <c r="E1857">
        <v>5</v>
      </c>
    </row>
    <row r="1858" spans="1:5" x14ac:dyDescent="0.25">
      <c r="A1858" t="s">
        <v>76</v>
      </c>
      <c r="B1858" s="190">
        <v>43764</v>
      </c>
      <c r="C1858">
        <v>49</v>
      </c>
      <c r="D1858" t="s">
        <v>455</v>
      </c>
      <c r="E1858">
        <v>60</v>
      </c>
    </row>
    <row r="1859" spans="1:5" x14ac:dyDescent="0.25">
      <c r="A1859" t="s">
        <v>76</v>
      </c>
      <c r="B1859" s="190">
        <v>43764</v>
      </c>
      <c r="C1859">
        <v>49</v>
      </c>
      <c r="D1859" t="s">
        <v>456</v>
      </c>
      <c r="E1859">
        <v>35</v>
      </c>
    </row>
    <row r="1860" spans="1:5" x14ac:dyDescent="0.25">
      <c r="A1860" t="s">
        <v>76</v>
      </c>
      <c r="B1860" s="190">
        <v>43764</v>
      </c>
      <c r="C1860">
        <v>49</v>
      </c>
      <c r="D1860" t="s">
        <v>457</v>
      </c>
      <c r="E1860">
        <v>3</v>
      </c>
    </row>
    <row r="1861" spans="1:5" x14ac:dyDescent="0.25">
      <c r="A1861" t="s">
        <v>76</v>
      </c>
      <c r="B1861" s="190">
        <v>43799</v>
      </c>
      <c r="C1861">
        <v>49</v>
      </c>
      <c r="D1861" t="s">
        <v>449</v>
      </c>
      <c r="E1861">
        <v>1</v>
      </c>
    </row>
    <row r="1862" spans="1:5" x14ac:dyDescent="0.25">
      <c r="A1862" t="s">
        <v>76</v>
      </c>
      <c r="B1862" s="190">
        <v>43799</v>
      </c>
      <c r="C1862">
        <v>49</v>
      </c>
      <c r="D1862" t="s">
        <v>451</v>
      </c>
      <c r="E1862">
        <v>48</v>
      </c>
    </row>
    <row r="1863" spans="1:5" x14ac:dyDescent="0.25">
      <c r="A1863" t="s">
        <v>76</v>
      </c>
      <c r="B1863" s="190">
        <v>43799</v>
      </c>
      <c r="C1863">
        <v>49</v>
      </c>
      <c r="D1863" t="s">
        <v>452</v>
      </c>
      <c r="E1863">
        <v>2</v>
      </c>
    </row>
    <row r="1864" spans="1:5" x14ac:dyDescent="0.25">
      <c r="A1864" t="s">
        <v>76</v>
      </c>
      <c r="B1864" s="190">
        <v>43799</v>
      </c>
      <c r="C1864">
        <v>49</v>
      </c>
      <c r="D1864" t="s">
        <v>455</v>
      </c>
      <c r="E1864">
        <v>1</v>
      </c>
    </row>
    <row r="1865" spans="1:5" x14ac:dyDescent="0.25">
      <c r="A1865" t="s">
        <v>76</v>
      </c>
      <c r="B1865" s="190">
        <v>43799</v>
      </c>
      <c r="C1865">
        <v>49</v>
      </c>
      <c r="D1865" t="s">
        <v>457</v>
      </c>
      <c r="E1865">
        <v>10</v>
      </c>
    </row>
    <row r="1866" spans="1:5" x14ac:dyDescent="0.25">
      <c r="A1866" t="s">
        <v>76</v>
      </c>
      <c r="B1866" s="190">
        <v>43820</v>
      </c>
      <c r="C1866">
        <v>49</v>
      </c>
      <c r="D1866" t="s">
        <v>449</v>
      </c>
      <c r="E1866">
        <v>1</v>
      </c>
    </row>
    <row r="1867" spans="1:5" x14ac:dyDescent="0.25">
      <c r="A1867" t="s">
        <v>76</v>
      </c>
      <c r="B1867" s="190">
        <v>43820</v>
      </c>
      <c r="C1867">
        <v>49</v>
      </c>
      <c r="D1867" t="s">
        <v>451</v>
      </c>
      <c r="E1867">
        <v>28</v>
      </c>
    </row>
    <row r="1868" spans="1:5" x14ac:dyDescent="0.25">
      <c r="A1868" t="s">
        <v>76</v>
      </c>
      <c r="B1868" s="190">
        <v>43820</v>
      </c>
      <c r="C1868">
        <v>49</v>
      </c>
      <c r="D1868" t="s">
        <v>452</v>
      </c>
      <c r="E1868">
        <v>2</v>
      </c>
    </row>
    <row r="1869" spans="1:5" x14ac:dyDescent="0.25">
      <c r="A1869" t="s">
        <v>76</v>
      </c>
      <c r="B1869" s="190">
        <v>43820</v>
      </c>
      <c r="C1869">
        <v>49</v>
      </c>
      <c r="D1869" t="s">
        <v>457</v>
      </c>
      <c r="E1869">
        <v>4</v>
      </c>
    </row>
    <row r="1870" spans="1:5" x14ac:dyDescent="0.25">
      <c r="A1870" t="s">
        <v>76</v>
      </c>
      <c r="B1870" s="190">
        <v>43820</v>
      </c>
      <c r="C1870">
        <v>49</v>
      </c>
      <c r="D1870" t="s">
        <v>458</v>
      </c>
      <c r="E1870">
        <v>2</v>
      </c>
    </row>
    <row r="1871" spans="1:5" x14ac:dyDescent="0.25">
      <c r="A1871" t="s">
        <v>76</v>
      </c>
      <c r="B1871" s="190">
        <v>43855</v>
      </c>
      <c r="C1871">
        <v>49</v>
      </c>
      <c r="D1871" t="s">
        <v>451</v>
      </c>
      <c r="E1871">
        <v>18</v>
      </c>
    </row>
    <row r="1872" spans="1:5" x14ac:dyDescent="0.25">
      <c r="A1872" t="s">
        <v>76</v>
      </c>
      <c r="B1872" s="190">
        <v>43855</v>
      </c>
      <c r="C1872">
        <v>49</v>
      </c>
      <c r="D1872" t="s">
        <v>452</v>
      </c>
      <c r="E1872">
        <v>1</v>
      </c>
    </row>
    <row r="1873" spans="1:5" x14ac:dyDescent="0.25">
      <c r="A1873" t="s">
        <v>76</v>
      </c>
      <c r="B1873" s="190">
        <v>43855</v>
      </c>
      <c r="C1873">
        <v>49</v>
      </c>
      <c r="D1873" t="s">
        <v>457</v>
      </c>
      <c r="E1873">
        <v>6</v>
      </c>
    </row>
    <row r="1874" spans="1:5" x14ac:dyDescent="0.25">
      <c r="A1874" t="s">
        <v>76</v>
      </c>
      <c r="B1874" s="190">
        <v>43890</v>
      </c>
      <c r="C1874">
        <v>49</v>
      </c>
      <c r="D1874" t="s">
        <v>449</v>
      </c>
      <c r="E1874">
        <v>6</v>
      </c>
    </row>
    <row r="1875" spans="1:5" x14ac:dyDescent="0.25">
      <c r="A1875" t="s">
        <v>76</v>
      </c>
      <c r="B1875" s="190">
        <v>43890</v>
      </c>
      <c r="C1875">
        <v>49</v>
      </c>
      <c r="D1875" t="s">
        <v>450</v>
      </c>
      <c r="E1875">
        <v>2</v>
      </c>
    </row>
    <row r="1876" spans="1:5" x14ac:dyDescent="0.25">
      <c r="A1876" t="s">
        <v>76</v>
      </c>
      <c r="B1876" s="190">
        <v>43890</v>
      </c>
      <c r="C1876">
        <v>49</v>
      </c>
      <c r="D1876" t="s">
        <v>451</v>
      </c>
      <c r="E1876">
        <v>15</v>
      </c>
    </row>
    <row r="1877" spans="1:5" x14ac:dyDescent="0.25">
      <c r="A1877" t="s">
        <v>76</v>
      </c>
      <c r="B1877" s="190">
        <v>43890</v>
      </c>
      <c r="C1877">
        <v>49</v>
      </c>
      <c r="D1877" t="s">
        <v>452</v>
      </c>
      <c r="E1877">
        <v>2</v>
      </c>
    </row>
    <row r="1878" spans="1:5" x14ac:dyDescent="0.25">
      <c r="A1878" t="s">
        <v>76</v>
      </c>
      <c r="B1878" s="190">
        <v>43890</v>
      </c>
      <c r="C1878">
        <v>49</v>
      </c>
      <c r="D1878" t="s">
        <v>455</v>
      </c>
      <c r="E1878">
        <v>17</v>
      </c>
    </row>
    <row r="1879" spans="1:5" x14ac:dyDescent="0.25">
      <c r="A1879" t="s">
        <v>76</v>
      </c>
      <c r="B1879" s="190">
        <v>43890</v>
      </c>
      <c r="C1879">
        <v>49</v>
      </c>
      <c r="D1879" t="s">
        <v>456</v>
      </c>
      <c r="E1879">
        <v>3</v>
      </c>
    </row>
    <row r="1880" spans="1:5" x14ac:dyDescent="0.25">
      <c r="A1880" t="s">
        <v>76</v>
      </c>
      <c r="B1880" s="190">
        <v>43890</v>
      </c>
      <c r="C1880">
        <v>49</v>
      </c>
      <c r="D1880" t="s">
        <v>457</v>
      </c>
      <c r="E1880">
        <v>10</v>
      </c>
    </row>
    <row r="1881" spans="1:5" x14ac:dyDescent="0.25">
      <c r="A1881" t="s">
        <v>76</v>
      </c>
      <c r="B1881" s="190">
        <v>43890</v>
      </c>
      <c r="C1881">
        <v>49</v>
      </c>
      <c r="D1881" t="s">
        <v>458</v>
      </c>
      <c r="E1881">
        <v>3</v>
      </c>
    </row>
    <row r="1882" spans="1:5" x14ac:dyDescent="0.25">
      <c r="A1882" t="s">
        <v>76</v>
      </c>
      <c r="B1882" s="190">
        <v>43890</v>
      </c>
      <c r="C1882">
        <v>49</v>
      </c>
      <c r="D1882" t="s">
        <v>459</v>
      </c>
      <c r="E1882">
        <v>1</v>
      </c>
    </row>
    <row r="1883" spans="1:5" x14ac:dyDescent="0.25">
      <c r="A1883" t="s">
        <v>76</v>
      </c>
      <c r="B1883" s="190">
        <v>43918</v>
      </c>
      <c r="C1883">
        <v>49</v>
      </c>
      <c r="D1883" t="s">
        <v>449</v>
      </c>
      <c r="E1883">
        <v>6</v>
      </c>
    </row>
    <row r="1884" spans="1:5" x14ac:dyDescent="0.25">
      <c r="A1884" t="s">
        <v>76</v>
      </c>
      <c r="B1884" s="190">
        <v>43918</v>
      </c>
      <c r="C1884">
        <v>49</v>
      </c>
      <c r="D1884" t="s">
        <v>450</v>
      </c>
      <c r="E1884">
        <v>1</v>
      </c>
    </row>
    <row r="1885" spans="1:5" x14ac:dyDescent="0.25">
      <c r="A1885" t="s">
        <v>76</v>
      </c>
      <c r="B1885" s="190">
        <v>43918</v>
      </c>
      <c r="C1885">
        <v>49</v>
      </c>
      <c r="D1885" t="s">
        <v>451</v>
      </c>
      <c r="E1885">
        <v>4</v>
      </c>
    </row>
    <row r="1886" spans="1:5" x14ac:dyDescent="0.25">
      <c r="A1886" t="s">
        <v>76</v>
      </c>
      <c r="B1886" s="190">
        <v>43918</v>
      </c>
      <c r="C1886">
        <v>49</v>
      </c>
      <c r="D1886" t="s">
        <v>452</v>
      </c>
      <c r="E1886">
        <v>3</v>
      </c>
    </row>
    <row r="1887" spans="1:5" x14ac:dyDescent="0.25">
      <c r="A1887" t="s">
        <v>76</v>
      </c>
      <c r="B1887" s="190">
        <v>43918</v>
      </c>
      <c r="C1887">
        <v>49</v>
      </c>
      <c r="D1887" t="s">
        <v>455</v>
      </c>
      <c r="E1887">
        <v>15</v>
      </c>
    </row>
    <row r="1888" spans="1:5" x14ac:dyDescent="0.25">
      <c r="A1888" t="s">
        <v>76</v>
      </c>
      <c r="B1888" s="190">
        <v>43918</v>
      </c>
      <c r="C1888">
        <v>49</v>
      </c>
      <c r="D1888" t="s">
        <v>456</v>
      </c>
      <c r="E1888">
        <v>2</v>
      </c>
    </row>
    <row r="1889" spans="1:5" x14ac:dyDescent="0.25">
      <c r="A1889" t="s">
        <v>76</v>
      </c>
      <c r="B1889" s="190">
        <v>43918</v>
      </c>
      <c r="C1889">
        <v>49</v>
      </c>
      <c r="D1889" t="s">
        <v>457</v>
      </c>
      <c r="E1889">
        <v>4</v>
      </c>
    </row>
    <row r="1890" spans="1:5" x14ac:dyDescent="0.25">
      <c r="A1890" t="s">
        <v>75</v>
      </c>
      <c r="B1890" s="190">
        <v>43554</v>
      </c>
      <c r="C1890">
        <v>49</v>
      </c>
      <c r="D1890" t="s">
        <v>449</v>
      </c>
      <c r="E1890">
        <v>421</v>
      </c>
    </row>
    <row r="1891" spans="1:5" x14ac:dyDescent="0.25">
      <c r="A1891" t="s">
        <v>75</v>
      </c>
      <c r="B1891" s="190">
        <v>43554</v>
      </c>
      <c r="C1891">
        <v>49</v>
      </c>
      <c r="D1891" t="s">
        <v>450</v>
      </c>
      <c r="E1891">
        <v>1204</v>
      </c>
    </row>
    <row r="1892" spans="1:5" x14ac:dyDescent="0.25">
      <c r="A1892" t="s">
        <v>75</v>
      </c>
      <c r="B1892" s="190">
        <v>43554</v>
      </c>
      <c r="C1892">
        <v>49</v>
      </c>
      <c r="D1892" t="s">
        <v>455</v>
      </c>
      <c r="E1892">
        <v>261</v>
      </c>
    </row>
    <row r="1893" spans="1:5" x14ac:dyDescent="0.25">
      <c r="A1893" t="s">
        <v>75</v>
      </c>
      <c r="B1893" s="190">
        <v>43554</v>
      </c>
      <c r="C1893">
        <v>49</v>
      </c>
      <c r="D1893" t="s">
        <v>456</v>
      </c>
      <c r="E1893">
        <v>653</v>
      </c>
    </row>
    <row r="1894" spans="1:5" x14ac:dyDescent="0.25">
      <c r="A1894" t="s">
        <v>75</v>
      </c>
      <c r="B1894" s="190">
        <v>43582</v>
      </c>
      <c r="C1894">
        <v>49</v>
      </c>
      <c r="D1894" t="s">
        <v>449</v>
      </c>
      <c r="E1894">
        <v>429</v>
      </c>
    </row>
    <row r="1895" spans="1:5" x14ac:dyDescent="0.25">
      <c r="A1895" t="s">
        <v>75</v>
      </c>
      <c r="B1895" s="190">
        <v>43582</v>
      </c>
      <c r="C1895">
        <v>49</v>
      </c>
      <c r="D1895" t="s">
        <v>450</v>
      </c>
      <c r="E1895">
        <v>1316</v>
      </c>
    </row>
    <row r="1896" spans="1:5" x14ac:dyDescent="0.25">
      <c r="A1896" t="s">
        <v>75</v>
      </c>
      <c r="B1896" s="190">
        <v>43582</v>
      </c>
      <c r="C1896">
        <v>49</v>
      </c>
      <c r="D1896" t="s">
        <v>455</v>
      </c>
      <c r="E1896">
        <v>282</v>
      </c>
    </row>
    <row r="1897" spans="1:5" x14ac:dyDescent="0.25">
      <c r="A1897" t="s">
        <v>75</v>
      </c>
      <c r="B1897" s="190">
        <v>43582</v>
      </c>
      <c r="C1897">
        <v>49</v>
      </c>
      <c r="D1897" t="s">
        <v>456</v>
      </c>
      <c r="E1897">
        <v>758</v>
      </c>
    </row>
    <row r="1898" spans="1:5" x14ac:dyDescent="0.25">
      <c r="A1898" t="s">
        <v>75</v>
      </c>
      <c r="B1898" s="190">
        <v>43610</v>
      </c>
      <c r="C1898">
        <v>49</v>
      </c>
      <c r="D1898" t="s">
        <v>449</v>
      </c>
      <c r="E1898">
        <v>445</v>
      </c>
    </row>
    <row r="1899" spans="1:5" x14ac:dyDescent="0.25">
      <c r="A1899" t="s">
        <v>75</v>
      </c>
      <c r="B1899" s="190">
        <v>43610</v>
      </c>
      <c r="C1899">
        <v>49</v>
      </c>
      <c r="D1899" t="s">
        <v>450</v>
      </c>
      <c r="E1899">
        <v>1632</v>
      </c>
    </row>
    <row r="1900" spans="1:5" x14ac:dyDescent="0.25">
      <c r="A1900" t="s">
        <v>75</v>
      </c>
      <c r="B1900" s="190">
        <v>43610</v>
      </c>
      <c r="C1900">
        <v>49</v>
      </c>
      <c r="D1900" t="s">
        <v>455</v>
      </c>
      <c r="E1900">
        <v>321</v>
      </c>
    </row>
    <row r="1901" spans="1:5" x14ac:dyDescent="0.25">
      <c r="A1901" t="s">
        <v>75</v>
      </c>
      <c r="B1901" s="190">
        <v>43610</v>
      </c>
      <c r="C1901">
        <v>49</v>
      </c>
      <c r="D1901" t="s">
        <v>456</v>
      </c>
      <c r="E1901">
        <v>1013</v>
      </c>
    </row>
    <row r="1902" spans="1:5" x14ac:dyDescent="0.25">
      <c r="A1902" t="s">
        <v>75</v>
      </c>
      <c r="B1902" s="190">
        <v>43645</v>
      </c>
      <c r="C1902">
        <v>49</v>
      </c>
      <c r="D1902" t="s">
        <v>449</v>
      </c>
      <c r="E1902">
        <v>419</v>
      </c>
    </row>
    <row r="1903" spans="1:5" x14ac:dyDescent="0.25">
      <c r="A1903" t="s">
        <v>75</v>
      </c>
      <c r="B1903" s="190">
        <v>43645</v>
      </c>
      <c r="C1903">
        <v>49</v>
      </c>
      <c r="D1903" t="s">
        <v>450</v>
      </c>
      <c r="E1903">
        <v>1816</v>
      </c>
    </row>
    <row r="1904" spans="1:5" x14ac:dyDescent="0.25">
      <c r="A1904" t="s">
        <v>75</v>
      </c>
      <c r="B1904" s="190">
        <v>43645</v>
      </c>
      <c r="C1904">
        <v>49</v>
      </c>
      <c r="D1904" t="s">
        <v>455</v>
      </c>
      <c r="E1904">
        <v>312</v>
      </c>
    </row>
    <row r="1905" spans="1:5" x14ac:dyDescent="0.25">
      <c r="A1905" t="s">
        <v>75</v>
      </c>
      <c r="B1905" s="190">
        <v>43645</v>
      </c>
      <c r="C1905">
        <v>49</v>
      </c>
      <c r="D1905" t="s">
        <v>456</v>
      </c>
      <c r="E1905">
        <v>1149</v>
      </c>
    </row>
    <row r="1906" spans="1:5" x14ac:dyDescent="0.25">
      <c r="A1906" t="s">
        <v>75</v>
      </c>
      <c r="B1906" s="190">
        <v>43673</v>
      </c>
      <c r="C1906">
        <v>49</v>
      </c>
      <c r="D1906" t="s">
        <v>449</v>
      </c>
      <c r="E1906">
        <v>407</v>
      </c>
    </row>
    <row r="1907" spans="1:5" x14ac:dyDescent="0.25">
      <c r="A1907" t="s">
        <v>75</v>
      </c>
      <c r="B1907" s="190">
        <v>43673</v>
      </c>
      <c r="C1907">
        <v>49</v>
      </c>
      <c r="D1907" t="s">
        <v>450</v>
      </c>
      <c r="E1907">
        <v>1887</v>
      </c>
    </row>
    <row r="1908" spans="1:5" x14ac:dyDescent="0.25">
      <c r="A1908" t="s">
        <v>75</v>
      </c>
      <c r="B1908" s="190">
        <v>43673</v>
      </c>
      <c r="C1908">
        <v>49</v>
      </c>
      <c r="D1908" t="s">
        <v>455</v>
      </c>
      <c r="E1908">
        <v>304</v>
      </c>
    </row>
    <row r="1909" spans="1:5" x14ac:dyDescent="0.25">
      <c r="A1909" t="s">
        <v>75</v>
      </c>
      <c r="B1909" s="190">
        <v>43673</v>
      </c>
      <c r="C1909">
        <v>49</v>
      </c>
      <c r="D1909" t="s">
        <v>456</v>
      </c>
      <c r="E1909">
        <v>1159</v>
      </c>
    </row>
    <row r="1910" spans="1:5" x14ac:dyDescent="0.25">
      <c r="A1910" t="s">
        <v>75</v>
      </c>
      <c r="B1910" s="190">
        <v>43708</v>
      </c>
      <c r="C1910">
        <v>49</v>
      </c>
      <c r="D1910" t="s">
        <v>449</v>
      </c>
      <c r="E1910">
        <v>407</v>
      </c>
    </row>
    <row r="1911" spans="1:5" x14ac:dyDescent="0.25">
      <c r="A1911" t="s">
        <v>75</v>
      </c>
      <c r="B1911" s="190">
        <v>43708</v>
      </c>
      <c r="C1911">
        <v>49</v>
      </c>
      <c r="D1911" t="s">
        <v>450</v>
      </c>
      <c r="E1911">
        <v>1989</v>
      </c>
    </row>
    <row r="1912" spans="1:5" x14ac:dyDescent="0.25">
      <c r="A1912" t="s">
        <v>75</v>
      </c>
      <c r="B1912" s="190">
        <v>43708</v>
      </c>
      <c r="C1912">
        <v>49</v>
      </c>
      <c r="D1912" t="s">
        <v>455</v>
      </c>
      <c r="E1912">
        <v>313</v>
      </c>
    </row>
    <row r="1913" spans="1:5" x14ac:dyDescent="0.25">
      <c r="A1913" t="s">
        <v>75</v>
      </c>
      <c r="B1913" s="190">
        <v>43708</v>
      </c>
      <c r="C1913">
        <v>49</v>
      </c>
      <c r="D1913" t="s">
        <v>456</v>
      </c>
      <c r="E1913">
        <v>1172</v>
      </c>
    </row>
    <row r="1914" spans="1:5" x14ac:dyDescent="0.25">
      <c r="A1914" t="s">
        <v>75</v>
      </c>
      <c r="B1914" s="190">
        <v>43736</v>
      </c>
      <c r="C1914">
        <v>49</v>
      </c>
      <c r="D1914" t="s">
        <v>449</v>
      </c>
      <c r="E1914">
        <v>395</v>
      </c>
    </row>
    <row r="1915" spans="1:5" x14ac:dyDescent="0.25">
      <c r="A1915" t="s">
        <v>75</v>
      </c>
      <c r="B1915" s="190">
        <v>43736</v>
      </c>
      <c r="C1915">
        <v>49</v>
      </c>
      <c r="D1915" t="s">
        <v>450</v>
      </c>
      <c r="E1915">
        <v>2010</v>
      </c>
    </row>
    <row r="1916" spans="1:5" x14ac:dyDescent="0.25">
      <c r="A1916" t="s">
        <v>75</v>
      </c>
      <c r="B1916" s="190">
        <v>43736</v>
      </c>
      <c r="C1916">
        <v>49</v>
      </c>
      <c r="D1916" t="s">
        <v>455</v>
      </c>
      <c r="E1916">
        <v>292</v>
      </c>
    </row>
    <row r="1917" spans="1:5" x14ac:dyDescent="0.25">
      <c r="A1917" t="s">
        <v>75</v>
      </c>
      <c r="B1917" s="190">
        <v>43736</v>
      </c>
      <c r="C1917">
        <v>49</v>
      </c>
      <c r="D1917" t="s">
        <v>456</v>
      </c>
      <c r="E1917">
        <v>1108</v>
      </c>
    </row>
    <row r="1918" spans="1:5" x14ac:dyDescent="0.25">
      <c r="A1918" t="s">
        <v>75</v>
      </c>
      <c r="B1918" s="190">
        <v>43764</v>
      </c>
      <c r="C1918">
        <v>49</v>
      </c>
      <c r="D1918" t="s">
        <v>449</v>
      </c>
      <c r="E1918">
        <v>369</v>
      </c>
    </row>
    <row r="1919" spans="1:5" x14ac:dyDescent="0.25">
      <c r="A1919" t="s">
        <v>75</v>
      </c>
      <c r="B1919" s="190">
        <v>43764</v>
      </c>
      <c r="C1919">
        <v>49</v>
      </c>
      <c r="D1919" t="s">
        <v>450</v>
      </c>
      <c r="E1919">
        <v>2002</v>
      </c>
    </row>
    <row r="1920" spans="1:5" x14ac:dyDescent="0.25">
      <c r="A1920" t="s">
        <v>75</v>
      </c>
      <c r="B1920" s="190">
        <v>43764</v>
      </c>
      <c r="C1920">
        <v>49</v>
      </c>
      <c r="D1920" t="s">
        <v>455</v>
      </c>
      <c r="E1920">
        <v>284</v>
      </c>
    </row>
    <row r="1921" spans="1:5" x14ac:dyDescent="0.25">
      <c r="A1921" t="s">
        <v>75</v>
      </c>
      <c r="B1921" s="190">
        <v>43764</v>
      </c>
      <c r="C1921">
        <v>49</v>
      </c>
      <c r="D1921" t="s">
        <v>456</v>
      </c>
      <c r="E1921">
        <v>1054</v>
      </c>
    </row>
    <row r="1922" spans="1:5" x14ac:dyDescent="0.25">
      <c r="A1922" t="s">
        <v>75</v>
      </c>
      <c r="B1922" s="190">
        <v>43799</v>
      </c>
      <c r="C1922">
        <v>49</v>
      </c>
      <c r="D1922" t="s">
        <v>449</v>
      </c>
      <c r="E1922">
        <v>337</v>
      </c>
    </row>
    <row r="1923" spans="1:5" x14ac:dyDescent="0.25">
      <c r="A1923" t="s">
        <v>75</v>
      </c>
      <c r="B1923" s="190">
        <v>43799</v>
      </c>
      <c r="C1923">
        <v>49</v>
      </c>
      <c r="D1923" t="s">
        <v>450</v>
      </c>
      <c r="E1923">
        <v>1915</v>
      </c>
    </row>
    <row r="1924" spans="1:5" x14ac:dyDescent="0.25">
      <c r="A1924" t="s">
        <v>75</v>
      </c>
      <c r="B1924" s="190">
        <v>43799</v>
      </c>
      <c r="C1924">
        <v>49</v>
      </c>
      <c r="D1924" t="s">
        <v>455</v>
      </c>
      <c r="E1924">
        <v>259</v>
      </c>
    </row>
    <row r="1925" spans="1:5" x14ac:dyDescent="0.25">
      <c r="A1925" t="s">
        <v>75</v>
      </c>
      <c r="B1925" s="190">
        <v>43799</v>
      </c>
      <c r="C1925">
        <v>49</v>
      </c>
      <c r="D1925" t="s">
        <v>456</v>
      </c>
      <c r="E1925">
        <v>960</v>
      </c>
    </row>
    <row r="1926" spans="1:5" x14ac:dyDescent="0.25">
      <c r="A1926" t="s">
        <v>75</v>
      </c>
      <c r="B1926" s="190">
        <v>43820</v>
      </c>
      <c r="C1926">
        <v>49</v>
      </c>
      <c r="D1926" t="s">
        <v>449</v>
      </c>
      <c r="E1926">
        <v>304</v>
      </c>
    </row>
    <row r="1927" spans="1:5" x14ac:dyDescent="0.25">
      <c r="A1927" t="s">
        <v>75</v>
      </c>
      <c r="B1927" s="190">
        <v>43820</v>
      </c>
      <c r="C1927">
        <v>49</v>
      </c>
      <c r="D1927" t="s">
        <v>450</v>
      </c>
      <c r="E1927">
        <v>1779</v>
      </c>
    </row>
    <row r="1928" spans="1:5" x14ac:dyDescent="0.25">
      <c r="A1928" t="s">
        <v>75</v>
      </c>
      <c r="B1928" s="190">
        <v>43820</v>
      </c>
      <c r="C1928">
        <v>49</v>
      </c>
      <c r="D1928" t="s">
        <v>455</v>
      </c>
      <c r="E1928">
        <v>235</v>
      </c>
    </row>
    <row r="1929" spans="1:5" x14ac:dyDescent="0.25">
      <c r="A1929" t="s">
        <v>75</v>
      </c>
      <c r="B1929" s="190">
        <v>43820</v>
      </c>
      <c r="C1929">
        <v>49</v>
      </c>
      <c r="D1929" t="s">
        <v>456</v>
      </c>
      <c r="E1929">
        <v>878</v>
      </c>
    </row>
    <row r="1930" spans="1:5" x14ac:dyDescent="0.25">
      <c r="A1930" t="s">
        <v>75</v>
      </c>
      <c r="B1930" s="190">
        <v>43855</v>
      </c>
      <c r="C1930">
        <v>49</v>
      </c>
      <c r="D1930" t="s">
        <v>449</v>
      </c>
      <c r="E1930">
        <v>279</v>
      </c>
    </row>
    <row r="1931" spans="1:5" x14ac:dyDescent="0.25">
      <c r="A1931" t="s">
        <v>75</v>
      </c>
      <c r="B1931" s="190">
        <v>43855</v>
      </c>
      <c r="C1931">
        <v>49</v>
      </c>
      <c r="D1931" t="s">
        <v>450</v>
      </c>
      <c r="E1931">
        <v>1690</v>
      </c>
    </row>
    <row r="1932" spans="1:5" x14ac:dyDescent="0.25">
      <c r="A1932" t="s">
        <v>75</v>
      </c>
      <c r="B1932" s="190">
        <v>43855</v>
      </c>
      <c r="C1932">
        <v>49</v>
      </c>
      <c r="D1932" t="s">
        <v>455</v>
      </c>
      <c r="E1932">
        <v>223</v>
      </c>
    </row>
    <row r="1933" spans="1:5" x14ac:dyDescent="0.25">
      <c r="A1933" t="s">
        <v>75</v>
      </c>
      <c r="B1933" s="190">
        <v>43855</v>
      </c>
      <c r="C1933">
        <v>49</v>
      </c>
      <c r="D1933" t="s">
        <v>456</v>
      </c>
      <c r="E1933">
        <v>826</v>
      </c>
    </row>
    <row r="1934" spans="1:5" x14ac:dyDescent="0.25">
      <c r="A1934" t="s">
        <v>75</v>
      </c>
      <c r="B1934" s="190">
        <v>43890</v>
      </c>
      <c r="C1934">
        <v>49</v>
      </c>
      <c r="D1934" t="s">
        <v>449</v>
      </c>
      <c r="E1934">
        <v>247</v>
      </c>
    </row>
    <row r="1935" spans="1:5" x14ac:dyDescent="0.25">
      <c r="A1935" t="s">
        <v>75</v>
      </c>
      <c r="B1935" s="190">
        <v>43890</v>
      </c>
      <c r="C1935">
        <v>49</v>
      </c>
      <c r="D1935" t="s">
        <v>450</v>
      </c>
      <c r="E1935">
        <v>1617</v>
      </c>
    </row>
    <row r="1936" spans="1:5" x14ac:dyDescent="0.25">
      <c r="A1936" t="s">
        <v>75</v>
      </c>
      <c r="B1936" s="190">
        <v>43890</v>
      </c>
      <c r="C1936">
        <v>49</v>
      </c>
      <c r="D1936" t="s">
        <v>455</v>
      </c>
      <c r="E1936">
        <v>204</v>
      </c>
    </row>
    <row r="1937" spans="1:5" x14ac:dyDescent="0.25">
      <c r="A1937" t="s">
        <v>75</v>
      </c>
      <c r="B1937" s="190">
        <v>43890</v>
      </c>
      <c r="C1937">
        <v>49</v>
      </c>
      <c r="D1937" t="s">
        <v>456</v>
      </c>
      <c r="E1937">
        <v>788</v>
      </c>
    </row>
    <row r="1938" spans="1:5" x14ac:dyDescent="0.25">
      <c r="A1938" t="s">
        <v>75</v>
      </c>
      <c r="B1938" s="190">
        <v>43918</v>
      </c>
      <c r="C1938">
        <v>49</v>
      </c>
      <c r="D1938" t="s">
        <v>449</v>
      </c>
      <c r="E1938">
        <v>247</v>
      </c>
    </row>
    <row r="1939" spans="1:5" x14ac:dyDescent="0.25">
      <c r="A1939" t="s">
        <v>75</v>
      </c>
      <c r="B1939" s="190">
        <v>43918</v>
      </c>
      <c r="C1939">
        <v>49</v>
      </c>
      <c r="D1939" t="s">
        <v>450</v>
      </c>
      <c r="E1939">
        <v>1601</v>
      </c>
    </row>
    <row r="1940" spans="1:5" x14ac:dyDescent="0.25">
      <c r="A1940" t="s">
        <v>75</v>
      </c>
      <c r="B1940" s="190">
        <v>43918</v>
      </c>
      <c r="C1940">
        <v>49</v>
      </c>
      <c r="D1940" t="s">
        <v>455</v>
      </c>
      <c r="E1940">
        <v>195</v>
      </c>
    </row>
    <row r="1941" spans="1:5" x14ac:dyDescent="0.25">
      <c r="A1941" t="s">
        <v>75</v>
      </c>
      <c r="B1941" s="190">
        <v>43918</v>
      </c>
      <c r="C1941">
        <v>49</v>
      </c>
      <c r="D1941" t="s">
        <v>456</v>
      </c>
      <c r="E1941">
        <v>764</v>
      </c>
    </row>
    <row r="1942" spans="1:5" x14ac:dyDescent="0.25">
      <c r="A1942" t="s">
        <v>77</v>
      </c>
      <c r="B1942" s="190">
        <v>43554</v>
      </c>
      <c r="C1942">
        <v>49</v>
      </c>
      <c r="D1942" t="s">
        <v>449</v>
      </c>
      <c r="E1942">
        <v>8238</v>
      </c>
    </row>
    <row r="1943" spans="1:5" x14ac:dyDescent="0.25">
      <c r="A1943" t="s">
        <v>77</v>
      </c>
      <c r="B1943" s="190">
        <v>43554</v>
      </c>
      <c r="C1943">
        <v>49</v>
      </c>
      <c r="D1943" t="s">
        <v>450</v>
      </c>
      <c r="E1943">
        <v>2648</v>
      </c>
    </row>
    <row r="1944" spans="1:5" x14ac:dyDescent="0.25">
      <c r="A1944" t="s">
        <v>77</v>
      </c>
      <c r="B1944" s="190">
        <v>43554</v>
      </c>
      <c r="C1944">
        <v>49</v>
      </c>
      <c r="D1944" t="s">
        <v>451</v>
      </c>
      <c r="E1944">
        <v>136</v>
      </c>
    </row>
    <row r="1945" spans="1:5" x14ac:dyDescent="0.25">
      <c r="A1945" t="s">
        <v>77</v>
      </c>
      <c r="B1945" s="190">
        <v>43554</v>
      </c>
      <c r="C1945">
        <v>49</v>
      </c>
      <c r="D1945" t="s">
        <v>452</v>
      </c>
      <c r="E1945">
        <v>27</v>
      </c>
    </row>
    <row r="1946" spans="1:5" x14ac:dyDescent="0.25">
      <c r="A1946" t="s">
        <v>77</v>
      </c>
      <c r="B1946" s="190">
        <v>43554</v>
      </c>
      <c r="C1946">
        <v>49</v>
      </c>
      <c r="D1946" t="s">
        <v>453</v>
      </c>
      <c r="E1946">
        <v>3</v>
      </c>
    </row>
    <row r="1947" spans="1:5" x14ac:dyDescent="0.25">
      <c r="A1947" t="s">
        <v>77</v>
      </c>
      <c r="B1947" s="190">
        <v>43554</v>
      </c>
      <c r="C1947">
        <v>49</v>
      </c>
      <c r="D1947" t="s">
        <v>455</v>
      </c>
      <c r="E1947">
        <v>4871</v>
      </c>
    </row>
    <row r="1948" spans="1:5" x14ac:dyDescent="0.25">
      <c r="A1948" t="s">
        <v>77</v>
      </c>
      <c r="B1948" s="190">
        <v>43554</v>
      </c>
      <c r="C1948">
        <v>49</v>
      </c>
      <c r="D1948" t="s">
        <v>456</v>
      </c>
      <c r="E1948">
        <v>1334</v>
      </c>
    </row>
    <row r="1949" spans="1:5" x14ac:dyDescent="0.25">
      <c r="A1949" t="s">
        <v>77</v>
      </c>
      <c r="B1949" s="190">
        <v>43554</v>
      </c>
      <c r="C1949">
        <v>49</v>
      </c>
      <c r="D1949" t="s">
        <v>457</v>
      </c>
      <c r="E1949">
        <v>54</v>
      </c>
    </row>
    <row r="1950" spans="1:5" x14ac:dyDescent="0.25">
      <c r="A1950" t="s">
        <v>77</v>
      </c>
      <c r="B1950" s="190">
        <v>43554</v>
      </c>
      <c r="C1950">
        <v>49</v>
      </c>
      <c r="D1950" t="s">
        <v>458</v>
      </c>
      <c r="E1950">
        <v>10</v>
      </c>
    </row>
    <row r="1951" spans="1:5" x14ac:dyDescent="0.25">
      <c r="A1951" t="s">
        <v>77</v>
      </c>
      <c r="B1951" s="190">
        <v>43554</v>
      </c>
      <c r="C1951">
        <v>49</v>
      </c>
      <c r="D1951" t="s">
        <v>459</v>
      </c>
      <c r="E1951">
        <v>1</v>
      </c>
    </row>
    <row r="1952" spans="1:5" x14ac:dyDescent="0.25">
      <c r="A1952" t="s">
        <v>77</v>
      </c>
      <c r="B1952" s="190">
        <v>43582</v>
      </c>
      <c r="C1952">
        <v>49</v>
      </c>
      <c r="D1952" t="s">
        <v>449</v>
      </c>
      <c r="E1952">
        <v>8796</v>
      </c>
    </row>
    <row r="1953" spans="1:5" x14ac:dyDescent="0.25">
      <c r="A1953" t="s">
        <v>77</v>
      </c>
      <c r="B1953" s="190">
        <v>43582</v>
      </c>
      <c r="C1953">
        <v>49</v>
      </c>
      <c r="D1953" t="s">
        <v>450</v>
      </c>
      <c r="E1953">
        <v>2746</v>
      </c>
    </row>
    <row r="1954" spans="1:5" x14ac:dyDescent="0.25">
      <c r="A1954" t="s">
        <v>77</v>
      </c>
      <c r="B1954" s="190">
        <v>43582</v>
      </c>
      <c r="C1954">
        <v>49</v>
      </c>
      <c r="D1954" t="s">
        <v>451</v>
      </c>
      <c r="E1954">
        <v>162</v>
      </c>
    </row>
    <row r="1955" spans="1:5" x14ac:dyDescent="0.25">
      <c r="A1955" t="s">
        <v>77</v>
      </c>
      <c r="B1955" s="190">
        <v>43582</v>
      </c>
      <c r="C1955">
        <v>49</v>
      </c>
      <c r="D1955" t="s">
        <v>452</v>
      </c>
      <c r="E1955">
        <v>30</v>
      </c>
    </row>
    <row r="1956" spans="1:5" x14ac:dyDescent="0.25">
      <c r="A1956" t="s">
        <v>77</v>
      </c>
      <c r="B1956" s="190">
        <v>43582</v>
      </c>
      <c r="C1956">
        <v>49</v>
      </c>
      <c r="D1956" t="s">
        <v>453</v>
      </c>
      <c r="E1956">
        <v>3</v>
      </c>
    </row>
    <row r="1957" spans="1:5" x14ac:dyDescent="0.25">
      <c r="A1957" t="s">
        <v>77</v>
      </c>
      <c r="B1957" s="190">
        <v>43582</v>
      </c>
      <c r="C1957">
        <v>49</v>
      </c>
      <c r="D1957" t="s">
        <v>455</v>
      </c>
      <c r="E1957">
        <v>5617</v>
      </c>
    </row>
    <row r="1958" spans="1:5" x14ac:dyDescent="0.25">
      <c r="A1958" t="s">
        <v>77</v>
      </c>
      <c r="B1958" s="190">
        <v>43582</v>
      </c>
      <c r="C1958">
        <v>49</v>
      </c>
      <c r="D1958" t="s">
        <v>456</v>
      </c>
      <c r="E1958">
        <v>1474</v>
      </c>
    </row>
    <row r="1959" spans="1:5" x14ac:dyDescent="0.25">
      <c r="A1959" t="s">
        <v>77</v>
      </c>
      <c r="B1959" s="190">
        <v>43582</v>
      </c>
      <c r="C1959">
        <v>49</v>
      </c>
      <c r="D1959" t="s">
        <v>457</v>
      </c>
      <c r="E1959">
        <v>57</v>
      </c>
    </row>
    <row r="1960" spans="1:5" x14ac:dyDescent="0.25">
      <c r="A1960" t="s">
        <v>77</v>
      </c>
      <c r="B1960" s="190">
        <v>43582</v>
      </c>
      <c r="C1960">
        <v>49</v>
      </c>
      <c r="D1960" t="s">
        <v>458</v>
      </c>
      <c r="E1960">
        <v>11</v>
      </c>
    </row>
    <row r="1961" spans="1:5" x14ac:dyDescent="0.25">
      <c r="A1961" t="s">
        <v>77</v>
      </c>
      <c r="B1961" s="190">
        <v>43582</v>
      </c>
      <c r="C1961">
        <v>49</v>
      </c>
      <c r="D1961" t="s">
        <v>459</v>
      </c>
      <c r="E1961">
        <v>1</v>
      </c>
    </row>
    <row r="1962" spans="1:5" x14ac:dyDescent="0.25">
      <c r="A1962" t="s">
        <v>77</v>
      </c>
      <c r="B1962" s="190">
        <v>43610</v>
      </c>
      <c r="C1962">
        <v>49</v>
      </c>
      <c r="D1962" t="s">
        <v>449</v>
      </c>
      <c r="E1962">
        <v>9709</v>
      </c>
    </row>
    <row r="1963" spans="1:5" x14ac:dyDescent="0.25">
      <c r="A1963" t="s">
        <v>77</v>
      </c>
      <c r="B1963" s="190">
        <v>43610</v>
      </c>
      <c r="C1963">
        <v>49</v>
      </c>
      <c r="D1963" t="s">
        <v>450</v>
      </c>
      <c r="E1963">
        <v>3427</v>
      </c>
    </row>
    <row r="1964" spans="1:5" x14ac:dyDescent="0.25">
      <c r="A1964" t="s">
        <v>77</v>
      </c>
      <c r="B1964" s="190">
        <v>43610</v>
      </c>
      <c r="C1964">
        <v>49</v>
      </c>
      <c r="D1964" t="s">
        <v>451</v>
      </c>
      <c r="E1964">
        <v>182</v>
      </c>
    </row>
    <row r="1965" spans="1:5" x14ac:dyDescent="0.25">
      <c r="A1965" t="s">
        <v>77</v>
      </c>
      <c r="B1965" s="190">
        <v>43610</v>
      </c>
      <c r="C1965">
        <v>49</v>
      </c>
      <c r="D1965" t="s">
        <v>452</v>
      </c>
      <c r="E1965">
        <v>35</v>
      </c>
    </row>
    <row r="1966" spans="1:5" x14ac:dyDescent="0.25">
      <c r="A1966" t="s">
        <v>77</v>
      </c>
      <c r="B1966" s="190">
        <v>43610</v>
      </c>
      <c r="C1966">
        <v>49</v>
      </c>
      <c r="D1966" t="s">
        <v>453</v>
      </c>
      <c r="E1966">
        <v>3</v>
      </c>
    </row>
    <row r="1967" spans="1:5" x14ac:dyDescent="0.25">
      <c r="A1967" t="s">
        <v>77</v>
      </c>
      <c r="B1967" s="190">
        <v>43610</v>
      </c>
      <c r="C1967">
        <v>49</v>
      </c>
      <c r="D1967" t="s">
        <v>455</v>
      </c>
      <c r="E1967">
        <v>6513</v>
      </c>
    </row>
    <row r="1968" spans="1:5" x14ac:dyDescent="0.25">
      <c r="A1968" t="s">
        <v>77</v>
      </c>
      <c r="B1968" s="190">
        <v>43610</v>
      </c>
      <c r="C1968">
        <v>49</v>
      </c>
      <c r="D1968" t="s">
        <v>456</v>
      </c>
      <c r="E1968">
        <v>1843</v>
      </c>
    </row>
    <row r="1969" spans="1:5" x14ac:dyDescent="0.25">
      <c r="A1969" t="s">
        <v>77</v>
      </c>
      <c r="B1969" s="190">
        <v>43610</v>
      </c>
      <c r="C1969">
        <v>49</v>
      </c>
      <c r="D1969" t="s">
        <v>457</v>
      </c>
      <c r="E1969">
        <v>68</v>
      </c>
    </row>
    <row r="1970" spans="1:5" x14ac:dyDescent="0.25">
      <c r="A1970" t="s">
        <v>77</v>
      </c>
      <c r="B1970" s="190">
        <v>43610</v>
      </c>
      <c r="C1970">
        <v>49</v>
      </c>
      <c r="D1970" t="s">
        <v>458</v>
      </c>
      <c r="E1970">
        <v>11</v>
      </c>
    </row>
    <row r="1971" spans="1:5" x14ac:dyDescent="0.25">
      <c r="A1971" t="s">
        <v>77</v>
      </c>
      <c r="B1971" s="190">
        <v>43645</v>
      </c>
      <c r="C1971">
        <v>49</v>
      </c>
      <c r="D1971" t="s">
        <v>449</v>
      </c>
      <c r="E1971">
        <v>10119</v>
      </c>
    </row>
    <row r="1972" spans="1:5" x14ac:dyDescent="0.25">
      <c r="A1972" t="s">
        <v>77</v>
      </c>
      <c r="B1972" s="190">
        <v>43645</v>
      </c>
      <c r="C1972">
        <v>49</v>
      </c>
      <c r="D1972" t="s">
        <v>450</v>
      </c>
      <c r="E1972">
        <v>3747</v>
      </c>
    </row>
    <row r="1973" spans="1:5" x14ac:dyDescent="0.25">
      <c r="A1973" t="s">
        <v>77</v>
      </c>
      <c r="B1973" s="190">
        <v>43645</v>
      </c>
      <c r="C1973">
        <v>49</v>
      </c>
      <c r="D1973" t="s">
        <v>451</v>
      </c>
      <c r="E1973">
        <v>176</v>
      </c>
    </row>
    <row r="1974" spans="1:5" x14ac:dyDescent="0.25">
      <c r="A1974" t="s">
        <v>77</v>
      </c>
      <c r="B1974" s="190">
        <v>43645</v>
      </c>
      <c r="C1974">
        <v>49</v>
      </c>
      <c r="D1974" t="s">
        <v>452</v>
      </c>
      <c r="E1974">
        <v>41</v>
      </c>
    </row>
    <row r="1975" spans="1:5" x14ac:dyDescent="0.25">
      <c r="A1975" t="s">
        <v>77</v>
      </c>
      <c r="B1975" s="190">
        <v>43645</v>
      </c>
      <c r="C1975">
        <v>49</v>
      </c>
      <c r="D1975" t="s">
        <v>453</v>
      </c>
      <c r="E1975">
        <v>3</v>
      </c>
    </row>
    <row r="1976" spans="1:5" x14ac:dyDescent="0.25">
      <c r="A1976" t="s">
        <v>77</v>
      </c>
      <c r="B1976" s="190">
        <v>43645</v>
      </c>
      <c r="C1976">
        <v>49</v>
      </c>
      <c r="D1976" t="s">
        <v>455</v>
      </c>
      <c r="E1976">
        <v>6784</v>
      </c>
    </row>
    <row r="1977" spans="1:5" x14ac:dyDescent="0.25">
      <c r="A1977" t="s">
        <v>77</v>
      </c>
      <c r="B1977" s="190">
        <v>43645</v>
      </c>
      <c r="C1977">
        <v>49</v>
      </c>
      <c r="D1977" t="s">
        <v>456</v>
      </c>
      <c r="E1977">
        <v>1783</v>
      </c>
    </row>
    <row r="1978" spans="1:5" x14ac:dyDescent="0.25">
      <c r="A1978" t="s">
        <v>77</v>
      </c>
      <c r="B1978" s="190">
        <v>43645</v>
      </c>
      <c r="C1978">
        <v>49</v>
      </c>
      <c r="D1978" t="s">
        <v>457</v>
      </c>
      <c r="E1978">
        <v>65</v>
      </c>
    </row>
    <row r="1979" spans="1:5" x14ac:dyDescent="0.25">
      <c r="A1979" t="s">
        <v>77</v>
      </c>
      <c r="B1979" s="190">
        <v>43645</v>
      </c>
      <c r="C1979">
        <v>49</v>
      </c>
      <c r="D1979" t="s">
        <v>458</v>
      </c>
      <c r="E1979">
        <v>15</v>
      </c>
    </row>
    <row r="1980" spans="1:5" x14ac:dyDescent="0.25">
      <c r="A1980" t="s">
        <v>77</v>
      </c>
      <c r="B1980" s="190">
        <v>43645</v>
      </c>
      <c r="C1980">
        <v>49</v>
      </c>
      <c r="D1980" t="s">
        <v>459</v>
      </c>
      <c r="E1980">
        <v>1</v>
      </c>
    </row>
    <row r="1981" spans="1:5" x14ac:dyDescent="0.25">
      <c r="A1981" t="s">
        <v>77</v>
      </c>
      <c r="B1981" s="190">
        <v>43673</v>
      </c>
      <c r="C1981">
        <v>49</v>
      </c>
      <c r="D1981" t="s">
        <v>449</v>
      </c>
      <c r="E1981">
        <v>9713</v>
      </c>
    </row>
    <row r="1982" spans="1:5" x14ac:dyDescent="0.25">
      <c r="A1982" t="s">
        <v>77</v>
      </c>
      <c r="B1982" s="190">
        <v>43673</v>
      </c>
      <c r="C1982">
        <v>49</v>
      </c>
      <c r="D1982" t="s">
        <v>450</v>
      </c>
      <c r="E1982">
        <v>3538</v>
      </c>
    </row>
    <row r="1983" spans="1:5" x14ac:dyDescent="0.25">
      <c r="A1983" t="s">
        <v>77</v>
      </c>
      <c r="B1983" s="190">
        <v>43673</v>
      </c>
      <c r="C1983">
        <v>49</v>
      </c>
      <c r="D1983" t="s">
        <v>451</v>
      </c>
      <c r="E1983">
        <v>171</v>
      </c>
    </row>
    <row r="1984" spans="1:5" x14ac:dyDescent="0.25">
      <c r="A1984" t="s">
        <v>77</v>
      </c>
      <c r="B1984" s="190">
        <v>43673</v>
      </c>
      <c r="C1984">
        <v>49</v>
      </c>
      <c r="D1984" t="s">
        <v>452</v>
      </c>
      <c r="E1984">
        <v>37</v>
      </c>
    </row>
    <row r="1985" spans="1:5" x14ac:dyDescent="0.25">
      <c r="A1985" t="s">
        <v>77</v>
      </c>
      <c r="B1985" s="190">
        <v>43673</v>
      </c>
      <c r="C1985">
        <v>49</v>
      </c>
      <c r="D1985" t="s">
        <v>453</v>
      </c>
      <c r="E1985">
        <v>1</v>
      </c>
    </row>
    <row r="1986" spans="1:5" x14ac:dyDescent="0.25">
      <c r="A1986" t="s">
        <v>77</v>
      </c>
      <c r="B1986" s="190">
        <v>43673</v>
      </c>
      <c r="C1986">
        <v>49</v>
      </c>
      <c r="D1986" t="s">
        <v>455</v>
      </c>
      <c r="E1986">
        <v>6595</v>
      </c>
    </row>
    <row r="1987" spans="1:5" x14ac:dyDescent="0.25">
      <c r="A1987" t="s">
        <v>77</v>
      </c>
      <c r="B1987" s="190">
        <v>43673</v>
      </c>
      <c r="C1987">
        <v>49</v>
      </c>
      <c r="D1987" t="s">
        <v>456</v>
      </c>
      <c r="E1987">
        <v>1614</v>
      </c>
    </row>
    <row r="1988" spans="1:5" x14ac:dyDescent="0.25">
      <c r="A1988" t="s">
        <v>77</v>
      </c>
      <c r="B1988" s="190">
        <v>43673</v>
      </c>
      <c r="C1988">
        <v>49</v>
      </c>
      <c r="D1988" t="s">
        <v>457</v>
      </c>
      <c r="E1988">
        <v>56</v>
      </c>
    </row>
    <row r="1989" spans="1:5" x14ac:dyDescent="0.25">
      <c r="A1989" t="s">
        <v>77</v>
      </c>
      <c r="B1989" s="190">
        <v>43673</v>
      </c>
      <c r="C1989">
        <v>49</v>
      </c>
      <c r="D1989" t="s">
        <v>458</v>
      </c>
      <c r="E1989">
        <v>18</v>
      </c>
    </row>
    <row r="1990" spans="1:5" x14ac:dyDescent="0.25">
      <c r="A1990" t="s">
        <v>77</v>
      </c>
      <c r="B1990" s="190">
        <v>43673</v>
      </c>
      <c r="C1990">
        <v>49</v>
      </c>
      <c r="D1990" t="s">
        <v>459</v>
      </c>
      <c r="E1990">
        <v>1</v>
      </c>
    </row>
    <row r="1991" spans="1:5" x14ac:dyDescent="0.25">
      <c r="A1991" t="s">
        <v>77</v>
      </c>
      <c r="B1991" s="190">
        <v>43708</v>
      </c>
      <c r="C1991">
        <v>49</v>
      </c>
      <c r="D1991" t="s">
        <v>449</v>
      </c>
      <c r="E1991">
        <v>9547</v>
      </c>
    </row>
    <row r="1992" spans="1:5" x14ac:dyDescent="0.25">
      <c r="A1992" t="s">
        <v>77</v>
      </c>
      <c r="B1992" s="190">
        <v>43708</v>
      </c>
      <c r="C1992">
        <v>49</v>
      </c>
      <c r="D1992" t="s">
        <v>450</v>
      </c>
      <c r="E1992">
        <v>3555</v>
      </c>
    </row>
    <row r="1993" spans="1:5" x14ac:dyDescent="0.25">
      <c r="A1993" t="s">
        <v>77</v>
      </c>
      <c r="B1993" s="190">
        <v>43708</v>
      </c>
      <c r="C1993">
        <v>49</v>
      </c>
      <c r="D1993" t="s">
        <v>451</v>
      </c>
      <c r="E1993">
        <v>172</v>
      </c>
    </row>
    <row r="1994" spans="1:5" x14ac:dyDescent="0.25">
      <c r="A1994" t="s">
        <v>77</v>
      </c>
      <c r="B1994" s="190">
        <v>43708</v>
      </c>
      <c r="C1994">
        <v>49</v>
      </c>
      <c r="D1994" t="s">
        <v>452</v>
      </c>
      <c r="E1994">
        <v>34</v>
      </c>
    </row>
    <row r="1995" spans="1:5" x14ac:dyDescent="0.25">
      <c r="A1995" t="s">
        <v>77</v>
      </c>
      <c r="B1995" s="190">
        <v>43708</v>
      </c>
      <c r="C1995">
        <v>49</v>
      </c>
      <c r="D1995" t="s">
        <v>453</v>
      </c>
      <c r="E1995">
        <v>1</v>
      </c>
    </row>
    <row r="1996" spans="1:5" x14ac:dyDescent="0.25">
      <c r="A1996" t="s">
        <v>77</v>
      </c>
      <c r="B1996" s="190">
        <v>43708</v>
      </c>
      <c r="C1996">
        <v>49</v>
      </c>
      <c r="D1996" t="s">
        <v>455</v>
      </c>
      <c r="E1996">
        <v>6311</v>
      </c>
    </row>
    <row r="1997" spans="1:5" x14ac:dyDescent="0.25">
      <c r="A1997" t="s">
        <v>77</v>
      </c>
      <c r="B1997" s="190">
        <v>43708</v>
      </c>
      <c r="C1997">
        <v>49</v>
      </c>
      <c r="D1997" t="s">
        <v>456</v>
      </c>
      <c r="E1997">
        <v>1627</v>
      </c>
    </row>
    <row r="1998" spans="1:5" x14ac:dyDescent="0.25">
      <c r="A1998" t="s">
        <v>77</v>
      </c>
      <c r="B1998" s="190">
        <v>43708</v>
      </c>
      <c r="C1998">
        <v>49</v>
      </c>
      <c r="D1998" t="s">
        <v>457</v>
      </c>
      <c r="E1998">
        <v>46</v>
      </c>
    </row>
    <row r="1999" spans="1:5" x14ac:dyDescent="0.25">
      <c r="A1999" t="s">
        <v>77</v>
      </c>
      <c r="B1999" s="190">
        <v>43708</v>
      </c>
      <c r="C1999">
        <v>49</v>
      </c>
      <c r="D1999" t="s">
        <v>458</v>
      </c>
      <c r="E1999">
        <v>20</v>
      </c>
    </row>
    <row r="2000" spans="1:5" x14ac:dyDescent="0.25">
      <c r="A2000" t="s">
        <v>77</v>
      </c>
      <c r="B2000" s="190">
        <v>43708</v>
      </c>
      <c r="C2000">
        <v>49</v>
      </c>
      <c r="D2000" t="s">
        <v>459</v>
      </c>
      <c r="E2000">
        <v>1</v>
      </c>
    </row>
    <row r="2001" spans="1:5" x14ac:dyDescent="0.25">
      <c r="A2001" t="s">
        <v>77</v>
      </c>
      <c r="B2001" s="190">
        <v>43736</v>
      </c>
      <c r="C2001">
        <v>49</v>
      </c>
      <c r="D2001" t="s">
        <v>449</v>
      </c>
      <c r="E2001">
        <v>9925</v>
      </c>
    </row>
    <row r="2002" spans="1:5" x14ac:dyDescent="0.25">
      <c r="A2002" t="s">
        <v>77</v>
      </c>
      <c r="B2002" s="190">
        <v>43736</v>
      </c>
      <c r="C2002">
        <v>49</v>
      </c>
      <c r="D2002" t="s">
        <v>450</v>
      </c>
      <c r="E2002">
        <v>3614</v>
      </c>
    </row>
    <row r="2003" spans="1:5" x14ac:dyDescent="0.25">
      <c r="A2003" t="s">
        <v>77</v>
      </c>
      <c r="B2003" s="190">
        <v>43736</v>
      </c>
      <c r="C2003">
        <v>49</v>
      </c>
      <c r="D2003" t="s">
        <v>451</v>
      </c>
      <c r="E2003">
        <v>145</v>
      </c>
    </row>
    <row r="2004" spans="1:5" x14ac:dyDescent="0.25">
      <c r="A2004" t="s">
        <v>77</v>
      </c>
      <c r="B2004" s="190">
        <v>43736</v>
      </c>
      <c r="C2004">
        <v>49</v>
      </c>
      <c r="D2004" t="s">
        <v>452</v>
      </c>
      <c r="E2004">
        <v>22</v>
      </c>
    </row>
    <row r="2005" spans="1:5" x14ac:dyDescent="0.25">
      <c r="A2005" t="s">
        <v>77</v>
      </c>
      <c r="B2005" s="190">
        <v>43736</v>
      </c>
      <c r="C2005">
        <v>49</v>
      </c>
      <c r="D2005" t="s">
        <v>453</v>
      </c>
      <c r="E2005">
        <v>1</v>
      </c>
    </row>
    <row r="2006" spans="1:5" x14ac:dyDescent="0.25">
      <c r="A2006" t="s">
        <v>77</v>
      </c>
      <c r="B2006" s="190">
        <v>43736</v>
      </c>
      <c r="C2006">
        <v>49</v>
      </c>
      <c r="D2006" t="s">
        <v>455</v>
      </c>
      <c r="E2006">
        <v>5977</v>
      </c>
    </row>
    <row r="2007" spans="1:5" x14ac:dyDescent="0.25">
      <c r="A2007" t="s">
        <v>77</v>
      </c>
      <c r="B2007" s="190">
        <v>43736</v>
      </c>
      <c r="C2007">
        <v>49</v>
      </c>
      <c r="D2007" t="s">
        <v>456</v>
      </c>
      <c r="E2007">
        <v>1643</v>
      </c>
    </row>
    <row r="2008" spans="1:5" x14ac:dyDescent="0.25">
      <c r="A2008" t="s">
        <v>77</v>
      </c>
      <c r="B2008" s="190">
        <v>43736</v>
      </c>
      <c r="C2008">
        <v>49</v>
      </c>
      <c r="D2008" t="s">
        <v>457</v>
      </c>
      <c r="E2008">
        <v>29</v>
      </c>
    </row>
    <row r="2009" spans="1:5" x14ac:dyDescent="0.25">
      <c r="A2009" t="s">
        <v>77</v>
      </c>
      <c r="B2009" s="190">
        <v>43736</v>
      </c>
      <c r="C2009">
        <v>49</v>
      </c>
      <c r="D2009" t="s">
        <v>458</v>
      </c>
      <c r="E2009">
        <v>20</v>
      </c>
    </row>
    <row r="2010" spans="1:5" x14ac:dyDescent="0.25">
      <c r="A2010" t="s">
        <v>77</v>
      </c>
      <c r="B2010" s="190">
        <v>43764</v>
      </c>
      <c r="C2010">
        <v>49</v>
      </c>
      <c r="D2010" t="s">
        <v>449</v>
      </c>
      <c r="E2010">
        <v>10231</v>
      </c>
    </row>
    <row r="2011" spans="1:5" x14ac:dyDescent="0.25">
      <c r="A2011" t="s">
        <v>77</v>
      </c>
      <c r="B2011" s="190">
        <v>43764</v>
      </c>
      <c r="C2011">
        <v>49</v>
      </c>
      <c r="D2011" t="s">
        <v>450</v>
      </c>
      <c r="E2011">
        <v>3693</v>
      </c>
    </row>
    <row r="2012" spans="1:5" x14ac:dyDescent="0.25">
      <c r="A2012" t="s">
        <v>77</v>
      </c>
      <c r="B2012" s="190">
        <v>43764</v>
      </c>
      <c r="C2012">
        <v>49</v>
      </c>
      <c r="D2012" t="s">
        <v>451</v>
      </c>
      <c r="E2012">
        <v>158</v>
      </c>
    </row>
    <row r="2013" spans="1:5" x14ac:dyDescent="0.25">
      <c r="A2013" t="s">
        <v>77</v>
      </c>
      <c r="B2013" s="190">
        <v>43764</v>
      </c>
      <c r="C2013">
        <v>49</v>
      </c>
      <c r="D2013" t="s">
        <v>452</v>
      </c>
      <c r="E2013">
        <v>24</v>
      </c>
    </row>
    <row r="2014" spans="1:5" x14ac:dyDescent="0.25">
      <c r="A2014" t="s">
        <v>77</v>
      </c>
      <c r="B2014" s="190">
        <v>43764</v>
      </c>
      <c r="C2014">
        <v>49</v>
      </c>
      <c r="D2014" t="s">
        <v>453</v>
      </c>
      <c r="E2014">
        <v>1</v>
      </c>
    </row>
    <row r="2015" spans="1:5" x14ac:dyDescent="0.25">
      <c r="A2015" t="s">
        <v>77</v>
      </c>
      <c r="B2015" s="190">
        <v>43764</v>
      </c>
      <c r="C2015">
        <v>49</v>
      </c>
      <c r="D2015" t="s">
        <v>455</v>
      </c>
      <c r="E2015">
        <v>5519</v>
      </c>
    </row>
    <row r="2016" spans="1:5" x14ac:dyDescent="0.25">
      <c r="A2016" t="s">
        <v>77</v>
      </c>
      <c r="B2016" s="190">
        <v>43764</v>
      </c>
      <c r="C2016">
        <v>49</v>
      </c>
      <c r="D2016" t="s">
        <v>456</v>
      </c>
      <c r="E2016">
        <v>1705</v>
      </c>
    </row>
    <row r="2017" spans="1:5" x14ac:dyDescent="0.25">
      <c r="A2017" t="s">
        <v>77</v>
      </c>
      <c r="B2017" s="190">
        <v>43764</v>
      </c>
      <c r="C2017">
        <v>49</v>
      </c>
      <c r="D2017" t="s">
        <v>457</v>
      </c>
      <c r="E2017">
        <v>29</v>
      </c>
    </row>
    <row r="2018" spans="1:5" x14ac:dyDescent="0.25">
      <c r="A2018" t="s">
        <v>77</v>
      </c>
      <c r="B2018" s="190">
        <v>43764</v>
      </c>
      <c r="C2018">
        <v>49</v>
      </c>
      <c r="D2018" t="s">
        <v>458</v>
      </c>
      <c r="E2018">
        <v>15</v>
      </c>
    </row>
    <row r="2019" spans="1:5" x14ac:dyDescent="0.25">
      <c r="A2019" t="s">
        <v>77</v>
      </c>
      <c r="B2019" s="190">
        <v>43799</v>
      </c>
      <c r="C2019">
        <v>49</v>
      </c>
      <c r="D2019" t="s">
        <v>449</v>
      </c>
      <c r="E2019">
        <v>9675</v>
      </c>
    </row>
    <row r="2020" spans="1:5" x14ac:dyDescent="0.25">
      <c r="A2020" t="s">
        <v>77</v>
      </c>
      <c r="B2020" s="190">
        <v>43799</v>
      </c>
      <c r="C2020">
        <v>49</v>
      </c>
      <c r="D2020" t="s">
        <v>450</v>
      </c>
      <c r="E2020">
        <v>3385</v>
      </c>
    </row>
    <row r="2021" spans="1:5" x14ac:dyDescent="0.25">
      <c r="A2021" t="s">
        <v>77</v>
      </c>
      <c r="B2021" s="190">
        <v>43799</v>
      </c>
      <c r="C2021">
        <v>49</v>
      </c>
      <c r="D2021" t="s">
        <v>451</v>
      </c>
      <c r="E2021">
        <v>188</v>
      </c>
    </row>
    <row r="2022" spans="1:5" x14ac:dyDescent="0.25">
      <c r="A2022" t="s">
        <v>77</v>
      </c>
      <c r="B2022" s="190">
        <v>43799</v>
      </c>
      <c r="C2022">
        <v>49</v>
      </c>
      <c r="D2022" t="s">
        <v>452</v>
      </c>
      <c r="E2022">
        <v>26</v>
      </c>
    </row>
    <row r="2023" spans="1:5" x14ac:dyDescent="0.25">
      <c r="A2023" t="s">
        <v>77</v>
      </c>
      <c r="B2023" s="190">
        <v>43799</v>
      </c>
      <c r="C2023">
        <v>49</v>
      </c>
      <c r="D2023" t="s">
        <v>455</v>
      </c>
      <c r="E2023">
        <v>4639</v>
      </c>
    </row>
    <row r="2024" spans="1:5" x14ac:dyDescent="0.25">
      <c r="A2024" t="s">
        <v>77</v>
      </c>
      <c r="B2024" s="190">
        <v>43799</v>
      </c>
      <c r="C2024">
        <v>49</v>
      </c>
      <c r="D2024" t="s">
        <v>456</v>
      </c>
      <c r="E2024">
        <v>1554</v>
      </c>
    </row>
    <row r="2025" spans="1:5" x14ac:dyDescent="0.25">
      <c r="A2025" t="s">
        <v>77</v>
      </c>
      <c r="B2025" s="190">
        <v>43799</v>
      </c>
      <c r="C2025">
        <v>49</v>
      </c>
      <c r="D2025" t="s">
        <v>457</v>
      </c>
      <c r="E2025">
        <v>40</v>
      </c>
    </row>
    <row r="2026" spans="1:5" x14ac:dyDescent="0.25">
      <c r="A2026" t="s">
        <v>77</v>
      </c>
      <c r="B2026" s="190">
        <v>43799</v>
      </c>
      <c r="C2026">
        <v>49</v>
      </c>
      <c r="D2026" t="s">
        <v>458</v>
      </c>
      <c r="E2026">
        <v>14</v>
      </c>
    </row>
    <row r="2027" spans="1:5" x14ac:dyDescent="0.25">
      <c r="A2027" t="s">
        <v>77</v>
      </c>
      <c r="B2027" s="190">
        <v>43820</v>
      </c>
      <c r="C2027">
        <v>49</v>
      </c>
      <c r="D2027" t="s">
        <v>449</v>
      </c>
      <c r="E2027">
        <v>9309</v>
      </c>
    </row>
    <row r="2028" spans="1:5" x14ac:dyDescent="0.25">
      <c r="A2028" t="s">
        <v>77</v>
      </c>
      <c r="B2028" s="190">
        <v>43820</v>
      </c>
      <c r="C2028">
        <v>49</v>
      </c>
      <c r="D2028" t="s">
        <v>450</v>
      </c>
      <c r="E2028">
        <v>3100</v>
      </c>
    </row>
    <row r="2029" spans="1:5" x14ac:dyDescent="0.25">
      <c r="A2029" t="s">
        <v>77</v>
      </c>
      <c r="B2029" s="190">
        <v>43820</v>
      </c>
      <c r="C2029">
        <v>49</v>
      </c>
      <c r="D2029" t="s">
        <v>451</v>
      </c>
      <c r="E2029">
        <v>187</v>
      </c>
    </row>
    <row r="2030" spans="1:5" x14ac:dyDescent="0.25">
      <c r="A2030" t="s">
        <v>77</v>
      </c>
      <c r="B2030" s="190">
        <v>43820</v>
      </c>
      <c r="C2030">
        <v>49</v>
      </c>
      <c r="D2030" t="s">
        <v>452</v>
      </c>
      <c r="E2030">
        <v>29</v>
      </c>
    </row>
    <row r="2031" spans="1:5" x14ac:dyDescent="0.25">
      <c r="A2031" t="s">
        <v>77</v>
      </c>
      <c r="B2031" s="190">
        <v>43820</v>
      </c>
      <c r="C2031">
        <v>49</v>
      </c>
      <c r="D2031" t="s">
        <v>455</v>
      </c>
      <c r="E2031">
        <v>4496</v>
      </c>
    </row>
    <row r="2032" spans="1:5" x14ac:dyDescent="0.25">
      <c r="A2032" t="s">
        <v>77</v>
      </c>
      <c r="B2032" s="190">
        <v>43820</v>
      </c>
      <c r="C2032">
        <v>49</v>
      </c>
      <c r="D2032" t="s">
        <v>456</v>
      </c>
      <c r="E2032">
        <v>1454</v>
      </c>
    </row>
    <row r="2033" spans="1:5" x14ac:dyDescent="0.25">
      <c r="A2033" t="s">
        <v>77</v>
      </c>
      <c r="B2033" s="190">
        <v>43820</v>
      </c>
      <c r="C2033">
        <v>49</v>
      </c>
      <c r="D2033" t="s">
        <v>457</v>
      </c>
      <c r="E2033">
        <v>43</v>
      </c>
    </row>
    <row r="2034" spans="1:5" x14ac:dyDescent="0.25">
      <c r="A2034" t="s">
        <v>77</v>
      </c>
      <c r="B2034" s="190">
        <v>43820</v>
      </c>
      <c r="C2034">
        <v>49</v>
      </c>
      <c r="D2034" t="s">
        <v>458</v>
      </c>
      <c r="E2034">
        <v>16</v>
      </c>
    </row>
    <row r="2035" spans="1:5" x14ac:dyDescent="0.25">
      <c r="A2035" t="s">
        <v>77</v>
      </c>
      <c r="B2035" s="190">
        <v>43820</v>
      </c>
      <c r="C2035">
        <v>49</v>
      </c>
      <c r="D2035" t="s">
        <v>459</v>
      </c>
      <c r="E2035">
        <v>1</v>
      </c>
    </row>
    <row r="2036" spans="1:5" x14ac:dyDescent="0.25">
      <c r="A2036" t="s">
        <v>77</v>
      </c>
      <c r="B2036" s="190">
        <v>43855</v>
      </c>
      <c r="C2036">
        <v>49</v>
      </c>
      <c r="D2036" t="s">
        <v>449</v>
      </c>
      <c r="E2036">
        <v>8841</v>
      </c>
    </row>
    <row r="2037" spans="1:5" x14ac:dyDescent="0.25">
      <c r="A2037" t="s">
        <v>77</v>
      </c>
      <c r="B2037" s="190">
        <v>43855</v>
      </c>
      <c r="C2037">
        <v>49</v>
      </c>
      <c r="D2037" t="s">
        <v>450</v>
      </c>
      <c r="E2037">
        <v>2663</v>
      </c>
    </row>
    <row r="2038" spans="1:5" x14ac:dyDescent="0.25">
      <c r="A2038" t="s">
        <v>77</v>
      </c>
      <c r="B2038" s="190">
        <v>43855</v>
      </c>
      <c r="C2038">
        <v>49</v>
      </c>
      <c r="D2038" t="s">
        <v>451</v>
      </c>
      <c r="E2038">
        <v>201</v>
      </c>
    </row>
    <row r="2039" spans="1:5" x14ac:dyDescent="0.25">
      <c r="A2039" t="s">
        <v>77</v>
      </c>
      <c r="B2039" s="190">
        <v>43855</v>
      </c>
      <c r="C2039">
        <v>49</v>
      </c>
      <c r="D2039" t="s">
        <v>452</v>
      </c>
      <c r="E2039">
        <v>33</v>
      </c>
    </row>
    <row r="2040" spans="1:5" x14ac:dyDescent="0.25">
      <c r="A2040" t="s">
        <v>77</v>
      </c>
      <c r="B2040" s="190">
        <v>43855</v>
      </c>
      <c r="C2040">
        <v>49</v>
      </c>
      <c r="D2040" t="s">
        <v>455</v>
      </c>
      <c r="E2040">
        <v>4299</v>
      </c>
    </row>
    <row r="2041" spans="1:5" x14ac:dyDescent="0.25">
      <c r="A2041" t="s">
        <v>77</v>
      </c>
      <c r="B2041" s="190">
        <v>43855</v>
      </c>
      <c r="C2041">
        <v>49</v>
      </c>
      <c r="D2041" t="s">
        <v>456</v>
      </c>
      <c r="E2041">
        <v>1267</v>
      </c>
    </row>
    <row r="2042" spans="1:5" x14ac:dyDescent="0.25">
      <c r="A2042" t="s">
        <v>77</v>
      </c>
      <c r="B2042" s="190">
        <v>43855</v>
      </c>
      <c r="C2042">
        <v>49</v>
      </c>
      <c r="D2042" t="s">
        <v>457</v>
      </c>
      <c r="E2042">
        <v>48</v>
      </c>
    </row>
    <row r="2043" spans="1:5" x14ac:dyDescent="0.25">
      <c r="A2043" t="s">
        <v>77</v>
      </c>
      <c r="B2043" s="190">
        <v>43855</v>
      </c>
      <c r="C2043">
        <v>49</v>
      </c>
      <c r="D2043" t="s">
        <v>458</v>
      </c>
      <c r="E2043">
        <v>19</v>
      </c>
    </row>
    <row r="2044" spans="1:5" x14ac:dyDescent="0.25">
      <c r="A2044" t="s">
        <v>77</v>
      </c>
      <c r="B2044" s="190">
        <v>43855</v>
      </c>
      <c r="C2044">
        <v>49</v>
      </c>
      <c r="D2044" t="s">
        <v>459</v>
      </c>
      <c r="E2044">
        <v>1</v>
      </c>
    </row>
    <row r="2045" spans="1:5" x14ac:dyDescent="0.25">
      <c r="A2045" t="s">
        <v>77</v>
      </c>
      <c r="B2045" s="190">
        <v>43890</v>
      </c>
      <c r="C2045">
        <v>49</v>
      </c>
      <c r="D2045" t="s">
        <v>449</v>
      </c>
      <c r="E2045">
        <v>9042</v>
      </c>
    </row>
    <row r="2046" spans="1:5" x14ac:dyDescent="0.25">
      <c r="A2046" t="s">
        <v>77</v>
      </c>
      <c r="B2046" s="190">
        <v>43890</v>
      </c>
      <c r="C2046">
        <v>49</v>
      </c>
      <c r="D2046" t="s">
        <v>450</v>
      </c>
      <c r="E2046">
        <v>2386</v>
      </c>
    </row>
    <row r="2047" spans="1:5" x14ac:dyDescent="0.25">
      <c r="A2047" t="s">
        <v>77</v>
      </c>
      <c r="B2047" s="190">
        <v>43890</v>
      </c>
      <c r="C2047">
        <v>49</v>
      </c>
      <c r="D2047" t="s">
        <v>451</v>
      </c>
      <c r="E2047">
        <v>179</v>
      </c>
    </row>
    <row r="2048" spans="1:5" x14ac:dyDescent="0.25">
      <c r="A2048" t="s">
        <v>77</v>
      </c>
      <c r="B2048" s="190">
        <v>43890</v>
      </c>
      <c r="C2048">
        <v>49</v>
      </c>
      <c r="D2048" t="s">
        <v>452</v>
      </c>
      <c r="E2048">
        <v>28</v>
      </c>
    </row>
    <row r="2049" spans="1:5" x14ac:dyDescent="0.25">
      <c r="A2049" t="s">
        <v>77</v>
      </c>
      <c r="B2049" s="190">
        <v>43890</v>
      </c>
      <c r="C2049">
        <v>49</v>
      </c>
      <c r="D2049" t="s">
        <v>455</v>
      </c>
      <c r="E2049">
        <v>4878</v>
      </c>
    </row>
    <row r="2050" spans="1:5" x14ac:dyDescent="0.25">
      <c r="A2050" t="s">
        <v>77</v>
      </c>
      <c r="B2050" s="190">
        <v>43890</v>
      </c>
      <c r="C2050">
        <v>49</v>
      </c>
      <c r="D2050" t="s">
        <v>456</v>
      </c>
      <c r="E2050">
        <v>858</v>
      </c>
    </row>
    <row r="2051" spans="1:5" x14ac:dyDescent="0.25">
      <c r="A2051" t="s">
        <v>77</v>
      </c>
      <c r="B2051" s="190">
        <v>43890</v>
      </c>
      <c r="C2051">
        <v>49</v>
      </c>
      <c r="D2051" t="s">
        <v>457</v>
      </c>
      <c r="E2051">
        <v>46</v>
      </c>
    </row>
    <row r="2052" spans="1:5" x14ac:dyDescent="0.25">
      <c r="A2052" t="s">
        <v>77</v>
      </c>
      <c r="B2052" s="190">
        <v>43890</v>
      </c>
      <c r="C2052">
        <v>49</v>
      </c>
      <c r="D2052" t="s">
        <v>458</v>
      </c>
      <c r="E2052">
        <v>14</v>
      </c>
    </row>
    <row r="2053" spans="1:5" x14ac:dyDescent="0.25">
      <c r="A2053" t="s">
        <v>77</v>
      </c>
      <c r="B2053" s="190">
        <v>43890</v>
      </c>
      <c r="C2053">
        <v>49</v>
      </c>
      <c r="D2053" t="s">
        <v>459</v>
      </c>
      <c r="E2053">
        <v>1</v>
      </c>
    </row>
    <row r="2054" spans="1:5" x14ac:dyDescent="0.25">
      <c r="A2054" t="s">
        <v>77</v>
      </c>
      <c r="B2054" s="190">
        <v>43918</v>
      </c>
      <c r="C2054">
        <v>49</v>
      </c>
      <c r="D2054" t="s">
        <v>449</v>
      </c>
      <c r="E2054">
        <v>8200</v>
      </c>
    </row>
    <row r="2055" spans="1:5" x14ac:dyDescent="0.25">
      <c r="A2055" t="s">
        <v>77</v>
      </c>
      <c r="B2055" s="190">
        <v>43918</v>
      </c>
      <c r="C2055">
        <v>49</v>
      </c>
      <c r="D2055" t="s">
        <v>450</v>
      </c>
      <c r="E2055">
        <v>2134</v>
      </c>
    </row>
    <row r="2056" spans="1:5" x14ac:dyDescent="0.25">
      <c r="A2056" t="s">
        <v>77</v>
      </c>
      <c r="B2056" s="190">
        <v>43918</v>
      </c>
      <c r="C2056">
        <v>49</v>
      </c>
      <c r="D2056" t="s">
        <v>451</v>
      </c>
      <c r="E2056">
        <v>148</v>
      </c>
    </row>
    <row r="2057" spans="1:5" x14ac:dyDescent="0.25">
      <c r="A2057" t="s">
        <v>77</v>
      </c>
      <c r="B2057" s="190">
        <v>43918</v>
      </c>
      <c r="C2057">
        <v>49</v>
      </c>
      <c r="D2057" t="s">
        <v>452</v>
      </c>
      <c r="E2057">
        <v>18</v>
      </c>
    </row>
    <row r="2058" spans="1:5" x14ac:dyDescent="0.25">
      <c r="A2058" t="s">
        <v>77</v>
      </c>
      <c r="B2058" s="190">
        <v>43918</v>
      </c>
      <c r="C2058">
        <v>49</v>
      </c>
      <c r="D2058" t="s">
        <v>455</v>
      </c>
      <c r="E2058">
        <v>4677</v>
      </c>
    </row>
    <row r="2059" spans="1:5" x14ac:dyDescent="0.25">
      <c r="A2059" t="s">
        <v>77</v>
      </c>
      <c r="B2059" s="190">
        <v>43918</v>
      </c>
      <c r="C2059">
        <v>49</v>
      </c>
      <c r="D2059" t="s">
        <v>456</v>
      </c>
      <c r="E2059">
        <v>767</v>
      </c>
    </row>
    <row r="2060" spans="1:5" x14ac:dyDescent="0.25">
      <c r="A2060" t="s">
        <v>77</v>
      </c>
      <c r="B2060" s="190">
        <v>43918</v>
      </c>
      <c r="C2060">
        <v>49</v>
      </c>
      <c r="D2060" t="s">
        <v>457</v>
      </c>
      <c r="E2060">
        <v>34</v>
      </c>
    </row>
    <row r="2061" spans="1:5" x14ac:dyDescent="0.25">
      <c r="A2061" t="s">
        <v>77</v>
      </c>
      <c r="B2061" s="190">
        <v>43918</v>
      </c>
      <c r="C2061">
        <v>49</v>
      </c>
      <c r="D2061" t="s">
        <v>458</v>
      </c>
      <c r="E2061">
        <v>13</v>
      </c>
    </row>
    <row r="2062" spans="1:5" x14ac:dyDescent="0.25">
      <c r="A2062" t="s">
        <v>77</v>
      </c>
      <c r="B2062" s="190">
        <v>43918</v>
      </c>
      <c r="C2062">
        <v>49</v>
      </c>
      <c r="D2062" t="s">
        <v>459</v>
      </c>
      <c r="E2062">
        <v>2</v>
      </c>
    </row>
    <row r="2063" spans="1:5" x14ac:dyDescent="0.25">
      <c r="A2063" t="s">
        <v>466</v>
      </c>
      <c r="B2063" s="190">
        <v>43554</v>
      </c>
      <c r="C2063">
        <v>49</v>
      </c>
      <c r="D2063" t="s">
        <v>449</v>
      </c>
      <c r="E2063">
        <v>30955905.370000001</v>
      </c>
    </row>
    <row r="2064" spans="1:5" x14ac:dyDescent="0.25">
      <c r="A2064" t="s">
        <v>466</v>
      </c>
      <c r="B2064" s="190">
        <v>43554</v>
      </c>
      <c r="C2064">
        <v>49</v>
      </c>
      <c r="D2064" t="s">
        <v>450</v>
      </c>
      <c r="E2064">
        <v>2576328.0299999998</v>
      </c>
    </row>
    <row r="2065" spans="1:5" x14ac:dyDescent="0.25">
      <c r="A2065" t="s">
        <v>466</v>
      </c>
      <c r="B2065" s="190">
        <v>43554</v>
      </c>
      <c r="C2065">
        <v>49</v>
      </c>
      <c r="D2065" t="s">
        <v>451</v>
      </c>
      <c r="E2065">
        <v>7431596.1399999997</v>
      </c>
    </row>
    <row r="2066" spans="1:5" x14ac:dyDescent="0.25">
      <c r="A2066" t="s">
        <v>466</v>
      </c>
      <c r="B2066" s="190">
        <v>43554</v>
      </c>
      <c r="C2066">
        <v>49</v>
      </c>
      <c r="D2066" t="s">
        <v>452</v>
      </c>
      <c r="E2066">
        <v>12767529.970000001</v>
      </c>
    </row>
    <row r="2067" spans="1:5" x14ac:dyDescent="0.25">
      <c r="A2067" t="s">
        <v>466</v>
      </c>
      <c r="B2067" s="190">
        <v>43554</v>
      </c>
      <c r="C2067">
        <v>49</v>
      </c>
      <c r="D2067" t="s">
        <v>453</v>
      </c>
      <c r="E2067">
        <v>15252895.32</v>
      </c>
    </row>
    <row r="2068" spans="1:5" x14ac:dyDescent="0.25">
      <c r="A2068" t="s">
        <v>466</v>
      </c>
      <c r="B2068" s="190">
        <v>43554</v>
      </c>
      <c r="C2068">
        <v>49</v>
      </c>
      <c r="D2068" t="s">
        <v>454</v>
      </c>
      <c r="E2068">
        <v>8898.5300000000007</v>
      </c>
    </row>
    <row r="2069" spans="1:5" x14ac:dyDescent="0.25">
      <c r="A2069" t="s">
        <v>466</v>
      </c>
      <c r="B2069" s="190">
        <v>43554</v>
      </c>
      <c r="C2069">
        <v>49</v>
      </c>
      <c r="D2069" t="s">
        <v>455</v>
      </c>
      <c r="E2069">
        <v>24536141.59</v>
      </c>
    </row>
    <row r="2070" spans="1:5" x14ac:dyDescent="0.25">
      <c r="A2070" t="s">
        <v>466</v>
      </c>
      <c r="B2070" s="190">
        <v>43554</v>
      </c>
      <c r="C2070">
        <v>49</v>
      </c>
      <c r="D2070" t="s">
        <v>456</v>
      </c>
      <c r="E2070">
        <v>3493716.82</v>
      </c>
    </row>
    <row r="2071" spans="1:5" x14ac:dyDescent="0.25">
      <c r="A2071" t="s">
        <v>466</v>
      </c>
      <c r="B2071" s="190">
        <v>43554</v>
      </c>
      <c r="C2071">
        <v>49</v>
      </c>
      <c r="D2071" t="s">
        <v>457</v>
      </c>
      <c r="E2071">
        <v>3663163.08</v>
      </c>
    </row>
    <row r="2072" spans="1:5" x14ac:dyDescent="0.25">
      <c r="A2072" t="s">
        <v>466</v>
      </c>
      <c r="B2072" s="190">
        <v>43554</v>
      </c>
      <c r="C2072">
        <v>49</v>
      </c>
      <c r="D2072" t="s">
        <v>458</v>
      </c>
      <c r="E2072">
        <v>4907926.0199999996</v>
      </c>
    </row>
    <row r="2073" spans="1:5" x14ac:dyDescent="0.25">
      <c r="A2073" t="s">
        <v>466</v>
      </c>
      <c r="B2073" s="190">
        <v>43554</v>
      </c>
      <c r="C2073">
        <v>49</v>
      </c>
      <c r="D2073" t="s">
        <v>459</v>
      </c>
      <c r="E2073">
        <v>2636702.39</v>
      </c>
    </row>
    <row r="2074" spans="1:5" x14ac:dyDescent="0.25">
      <c r="A2074" t="s">
        <v>466</v>
      </c>
      <c r="B2074" s="190">
        <v>43554</v>
      </c>
      <c r="C2074">
        <v>49</v>
      </c>
      <c r="D2074" t="s">
        <v>460</v>
      </c>
      <c r="E2074">
        <v>486044.57</v>
      </c>
    </row>
    <row r="2075" spans="1:5" x14ac:dyDescent="0.25">
      <c r="A2075" t="s">
        <v>466</v>
      </c>
      <c r="B2075" s="190">
        <v>43582</v>
      </c>
      <c r="C2075">
        <v>49</v>
      </c>
      <c r="D2075" t="s">
        <v>449</v>
      </c>
      <c r="E2075">
        <v>25608881.640000001</v>
      </c>
    </row>
    <row r="2076" spans="1:5" x14ac:dyDescent="0.25">
      <c r="A2076" t="s">
        <v>466</v>
      </c>
      <c r="B2076" s="190">
        <v>43582</v>
      </c>
      <c r="C2076">
        <v>49</v>
      </c>
      <c r="D2076" t="s">
        <v>450</v>
      </c>
      <c r="E2076">
        <v>2146607.7000000002</v>
      </c>
    </row>
    <row r="2077" spans="1:5" x14ac:dyDescent="0.25">
      <c r="A2077" t="s">
        <v>466</v>
      </c>
      <c r="B2077" s="190">
        <v>43582</v>
      </c>
      <c r="C2077">
        <v>49</v>
      </c>
      <c r="D2077" t="s">
        <v>451</v>
      </c>
      <c r="E2077">
        <v>6556674.79</v>
      </c>
    </row>
    <row r="2078" spans="1:5" x14ac:dyDescent="0.25">
      <c r="A2078" t="s">
        <v>466</v>
      </c>
      <c r="B2078" s="190">
        <v>43582</v>
      </c>
      <c r="C2078">
        <v>49</v>
      </c>
      <c r="D2078" t="s">
        <v>452</v>
      </c>
      <c r="E2078">
        <v>11641174.460000001</v>
      </c>
    </row>
    <row r="2079" spans="1:5" x14ac:dyDescent="0.25">
      <c r="A2079" t="s">
        <v>466</v>
      </c>
      <c r="B2079" s="190">
        <v>43582</v>
      </c>
      <c r="C2079">
        <v>49</v>
      </c>
      <c r="D2079" t="s">
        <v>453</v>
      </c>
      <c r="E2079">
        <v>14598452.75</v>
      </c>
    </row>
    <row r="2080" spans="1:5" x14ac:dyDescent="0.25">
      <c r="A2080" t="s">
        <v>466</v>
      </c>
      <c r="B2080" s="190">
        <v>43582</v>
      </c>
      <c r="C2080">
        <v>49</v>
      </c>
      <c r="D2080" t="s">
        <v>454</v>
      </c>
      <c r="E2080">
        <v>16048.79</v>
      </c>
    </row>
    <row r="2081" spans="1:5" x14ac:dyDescent="0.25">
      <c r="A2081" t="s">
        <v>466</v>
      </c>
      <c r="B2081" s="190">
        <v>43582</v>
      </c>
      <c r="C2081">
        <v>49</v>
      </c>
      <c r="D2081" t="s">
        <v>455</v>
      </c>
      <c r="E2081">
        <v>16363974.01</v>
      </c>
    </row>
    <row r="2082" spans="1:5" x14ac:dyDescent="0.25">
      <c r="A2082" t="s">
        <v>466</v>
      </c>
      <c r="B2082" s="190">
        <v>43582</v>
      </c>
      <c r="C2082">
        <v>49</v>
      </c>
      <c r="D2082" t="s">
        <v>456</v>
      </c>
      <c r="E2082">
        <v>1573700.52</v>
      </c>
    </row>
    <row r="2083" spans="1:5" x14ac:dyDescent="0.25">
      <c r="A2083" t="s">
        <v>466</v>
      </c>
      <c r="B2083" s="190">
        <v>43582</v>
      </c>
      <c r="C2083">
        <v>49</v>
      </c>
      <c r="D2083" t="s">
        <v>457</v>
      </c>
      <c r="E2083">
        <v>2244718.67</v>
      </c>
    </row>
    <row r="2084" spans="1:5" x14ac:dyDescent="0.25">
      <c r="A2084" t="s">
        <v>466</v>
      </c>
      <c r="B2084" s="190">
        <v>43582</v>
      </c>
      <c r="C2084">
        <v>49</v>
      </c>
      <c r="D2084" t="s">
        <v>458</v>
      </c>
      <c r="E2084">
        <v>3551606.29</v>
      </c>
    </row>
    <row r="2085" spans="1:5" x14ac:dyDescent="0.25">
      <c r="A2085" t="s">
        <v>466</v>
      </c>
      <c r="B2085" s="190">
        <v>43582</v>
      </c>
      <c r="C2085">
        <v>49</v>
      </c>
      <c r="D2085" t="s">
        <v>459</v>
      </c>
      <c r="E2085">
        <v>2236176.0099999998</v>
      </c>
    </row>
    <row r="2086" spans="1:5" x14ac:dyDescent="0.25">
      <c r="A2086" t="s">
        <v>466</v>
      </c>
      <c r="B2086" s="190">
        <v>43582</v>
      </c>
      <c r="C2086">
        <v>49</v>
      </c>
      <c r="D2086" t="s">
        <v>460</v>
      </c>
      <c r="E2086">
        <v>628130.79</v>
      </c>
    </row>
    <row r="2087" spans="1:5" x14ac:dyDescent="0.25">
      <c r="A2087" t="s">
        <v>466</v>
      </c>
      <c r="B2087" s="190">
        <v>43610</v>
      </c>
      <c r="C2087">
        <v>49</v>
      </c>
      <c r="D2087" t="s">
        <v>449</v>
      </c>
      <c r="E2087">
        <v>24214210.129999999</v>
      </c>
    </row>
    <row r="2088" spans="1:5" x14ac:dyDescent="0.25">
      <c r="A2088" t="s">
        <v>466</v>
      </c>
      <c r="B2088" s="190">
        <v>43610</v>
      </c>
      <c r="C2088">
        <v>49</v>
      </c>
      <c r="D2088" t="s">
        <v>450</v>
      </c>
      <c r="E2088">
        <v>1973846.67</v>
      </c>
    </row>
    <row r="2089" spans="1:5" x14ac:dyDescent="0.25">
      <c r="A2089" t="s">
        <v>466</v>
      </c>
      <c r="B2089" s="190">
        <v>43610</v>
      </c>
      <c r="C2089">
        <v>49</v>
      </c>
      <c r="D2089" t="s">
        <v>451</v>
      </c>
      <c r="E2089">
        <v>5872706.4800000004</v>
      </c>
    </row>
    <row r="2090" spans="1:5" x14ac:dyDescent="0.25">
      <c r="A2090" t="s">
        <v>466</v>
      </c>
      <c r="B2090" s="190">
        <v>43610</v>
      </c>
      <c r="C2090">
        <v>49</v>
      </c>
      <c r="D2090" t="s">
        <v>452</v>
      </c>
      <c r="E2090">
        <v>10810663.779999999</v>
      </c>
    </row>
    <row r="2091" spans="1:5" x14ac:dyDescent="0.25">
      <c r="A2091" t="s">
        <v>466</v>
      </c>
      <c r="B2091" s="190">
        <v>43610</v>
      </c>
      <c r="C2091">
        <v>49</v>
      </c>
      <c r="D2091" t="s">
        <v>453</v>
      </c>
      <c r="E2091">
        <v>12564331.07</v>
      </c>
    </row>
    <row r="2092" spans="1:5" x14ac:dyDescent="0.25">
      <c r="A2092" t="s">
        <v>466</v>
      </c>
      <c r="B2092" s="190">
        <v>43610</v>
      </c>
      <c r="C2092">
        <v>49</v>
      </c>
      <c r="D2092" t="s">
        <v>454</v>
      </c>
      <c r="E2092">
        <v>14891.38</v>
      </c>
    </row>
    <row r="2093" spans="1:5" x14ac:dyDescent="0.25">
      <c r="A2093" t="s">
        <v>466</v>
      </c>
      <c r="B2093" s="190">
        <v>43610</v>
      </c>
      <c r="C2093">
        <v>49</v>
      </c>
      <c r="D2093" t="s">
        <v>455</v>
      </c>
      <c r="E2093">
        <v>11393203.48</v>
      </c>
    </row>
    <row r="2094" spans="1:5" x14ac:dyDescent="0.25">
      <c r="A2094" t="s">
        <v>466</v>
      </c>
      <c r="B2094" s="190">
        <v>43610</v>
      </c>
      <c r="C2094">
        <v>49</v>
      </c>
      <c r="D2094" t="s">
        <v>456</v>
      </c>
      <c r="E2094">
        <v>967014.45</v>
      </c>
    </row>
    <row r="2095" spans="1:5" x14ac:dyDescent="0.25">
      <c r="A2095" t="s">
        <v>466</v>
      </c>
      <c r="B2095" s="190">
        <v>43610</v>
      </c>
      <c r="C2095">
        <v>49</v>
      </c>
      <c r="D2095" t="s">
        <v>457</v>
      </c>
      <c r="E2095">
        <v>1325300.6000000001</v>
      </c>
    </row>
    <row r="2096" spans="1:5" x14ac:dyDescent="0.25">
      <c r="A2096" t="s">
        <v>466</v>
      </c>
      <c r="B2096" s="190">
        <v>43610</v>
      </c>
      <c r="C2096">
        <v>49</v>
      </c>
      <c r="D2096" t="s">
        <v>458</v>
      </c>
      <c r="E2096">
        <v>2446532.9300000002</v>
      </c>
    </row>
    <row r="2097" spans="1:5" x14ac:dyDescent="0.25">
      <c r="A2097" t="s">
        <v>466</v>
      </c>
      <c r="B2097" s="190">
        <v>43610</v>
      </c>
      <c r="C2097">
        <v>49</v>
      </c>
      <c r="D2097" t="s">
        <v>459</v>
      </c>
      <c r="E2097">
        <v>1531388.25</v>
      </c>
    </row>
    <row r="2098" spans="1:5" x14ac:dyDescent="0.25">
      <c r="A2098" t="s">
        <v>466</v>
      </c>
      <c r="B2098" s="190">
        <v>43610</v>
      </c>
      <c r="C2098">
        <v>49</v>
      </c>
      <c r="D2098" t="s">
        <v>460</v>
      </c>
      <c r="E2098">
        <v>273955.11</v>
      </c>
    </row>
    <row r="2099" spans="1:5" x14ac:dyDescent="0.25">
      <c r="A2099" t="s">
        <v>466</v>
      </c>
      <c r="B2099" s="190">
        <v>43645</v>
      </c>
      <c r="C2099">
        <v>49</v>
      </c>
      <c r="D2099" t="s">
        <v>449</v>
      </c>
      <c r="E2099">
        <v>28050500.579999998</v>
      </c>
    </row>
    <row r="2100" spans="1:5" x14ac:dyDescent="0.25">
      <c r="A2100" t="s">
        <v>466</v>
      </c>
      <c r="B2100" s="190">
        <v>43645</v>
      </c>
      <c r="C2100">
        <v>49</v>
      </c>
      <c r="D2100" t="s">
        <v>450</v>
      </c>
      <c r="E2100">
        <v>2095655.5</v>
      </c>
    </row>
    <row r="2101" spans="1:5" x14ac:dyDescent="0.25">
      <c r="A2101" t="s">
        <v>466</v>
      </c>
      <c r="B2101" s="190">
        <v>43645</v>
      </c>
      <c r="C2101">
        <v>49</v>
      </c>
      <c r="D2101" t="s">
        <v>451</v>
      </c>
      <c r="E2101">
        <v>6449980.5700000003</v>
      </c>
    </row>
    <row r="2102" spans="1:5" x14ac:dyDescent="0.25">
      <c r="A2102" t="s">
        <v>466</v>
      </c>
      <c r="B2102" s="190">
        <v>43645</v>
      </c>
      <c r="C2102">
        <v>49</v>
      </c>
      <c r="D2102" t="s">
        <v>452</v>
      </c>
      <c r="E2102">
        <v>11347866.26</v>
      </c>
    </row>
    <row r="2103" spans="1:5" x14ac:dyDescent="0.25">
      <c r="A2103" t="s">
        <v>466</v>
      </c>
      <c r="B2103" s="190">
        <v>43645</v>
      </c>
      <c r="C2103">
        <v>49</v>
      </c>
      <c r="D2103" t="s">
        <v>453</v>
      </c>
      <c r="E2103">
        <v>14148290.74</v>
      </c>
    </row>
    <row r="2104" spans="1:5" x14ac:dyDescent="0.25">
      <c r="A2104" t="s">
        <v>466</v>
      </c>
      <c r="B2104" s="190">
        <v>43645</v>
      </c>
      <c r="C2104">
        <v>49</v>
      </c>
      <c r="D2104" t="s">
        <v>454</v>
      </c>
      <c r="E2104">
        <v>16.45</v>
      </c>
    </row>
    <row r="2105" spans="1:5" x14ac:dyDescent="0.25">
      <c r="A2105" t="s">
        <v>466</v>
      </c>
      <c r="B2105" s="190">
        <v>43645</v>
      </c>
      <c r="C2105">
        <v>49</v>
      </c>
      <c r="D2105" t="s">
        <v>455</v>
      </c>
      <c r="E2105">
        <v>8401746.6799999997</v>
      </c>
    </row>
    <row r="2106" spans="1:5" x14ac:dyDescent="0.25">
      <c r="A2106" t="s">
        <v>466</v>
      </c>
      <c r="B2106" s="190">
        <v>43645</v>
      </c>
      <c r="C2106">
        <v>49</v>
      </c>
      <c r="D2106" t="s">
        <v>456</v>
      </c>
      <c r="E2106">
        <v>575531.75</v>
      </c>
    </row>
    <row r="2107" spans="1:5" x14ac:dyDescent="0.25">
      <c r="A2107" t="s">
        <v>466</v>
      </c>
      <c r="B2107" s="190">
        <v>43645</v>
      </c>
      <c r="C2107">
        <v>49</v>
      </c>
      <c r="D2107" t="s">
        <v>457</v>
      </c>
      <c r="E2107">
        <v>857289.55</v>
      </c>
    </row>
    <row r="2108" spans="1:5" x14ac:dyDescent="0.25">
      <c r="A2108" t="s">
        <v>466</v>
      </c>
      <c r="B2108" s="190">
        <v>43645</v>
      </c>
      <c r="C2108">
        <v>49</v>
      </c>
      <c r="D2108" t="s">
        <v>458</v>
      </c>
      <c r="E2108">
        <v>1789006.25</v>
      </c>
    </row>
    <row r="2109" spans="1:5" x14ac:dyDescent="0.25">
      <c r="A2109" t="s">
        <v>466</v>
      </c>
      <c r="B2109" s="190">
        <v>43645</v>
      </c>
      <c r="C2109">
        <v>49</v>
      </c>
      <c r="D2109" t="s">
        <v>459</v>
      </c>
      <c r="E2109">
        <v>1366617.99</v>
      </c>
    </row>
    <row r="2110" spans="1:5" x14ac:dyDescent="0.25">
      <c r="A2110" t="s">
        <v>466</v>
      </c>
      <c r="B2110" s="190">
        <v>43645</v>
      </c>
      <c r="C2110">
        <v>49</v>
      </c>
      <c r="D2110" t="s">
        <v>460</v>
      </c>
      <c r="E2110">
        <v>302159.01</v>
      </c>
    </row>
    <row r="2111" spans="1:5" x14ac:dyDescent="0.25">
      <c r="A2111" t="s">
        <v>466</v>
      </c>
      <c r="B2111" s="190">
        <v>43673</v>
      </c>
      <c r="C2111">
        <v>49</v>
      </c>
      <c r="D2111" t="s">
        <v>449</v>
      </c>
      <c r="E2111">
        <v>35332062.869999997</v>
      </c>
    </row>
    <row r="2112" spans="1:5" x14ac:dyDescent="0.25">
      <c r="A2112" t="s">
        <v>466</v>
      </c>
      <c r="B2112" s="190">
        <v>43673</v>
      </c>
      <c r="C2112">
        <v>49</v>
      </c>
      <c r="D2112" t="s">
        <v>450</v>
      </c>
      <c r="E2112">
        <v>2344416.08</v>
      </c>
    </row>
    <row r="2113" spans="1:5" x14ac:dyDescent="0.25">
      <c r="A2113" t="s">
        <v>466</v>
      </c>
      <c r="B2113" s="190">
        <v>43673</v>
      </c>
      <c r="C2113">
        <v>49</v>
      </c>
      <c r="D2113" t="s">
        <v>451</v>
      </c>
      <c r="E2113">
        <v>7156248.5700000003</v>
      </c>
    </row>
    <row r="2114" spans="1:5" x14ac:dyDescent="0.25">
      <c r="A2114" t="s">
        <v>466</v>
      </c>
      <c r="B2114" s="190">
        <v>43673</v>
      </c>
      <c r="C2114">
        <v>49</v>
      </c>
      <c r="D2114" t="s">
        <v>452</v>
      </c>
      <c r="E2114">
        <v>12030757.539999999</v>
      </c>
    </row>
    <row r="2115" spans="1:5" x14ac:dyDescent="0.25">
      <c r="A2115" t="s">
        <v>466</v>
      </c>
      <c r="B2115" s="190">
        <v>43673</v>
      </c>
      <c r="C2115">
        <v>49</v>
      </c>
      <c r="D2115" t="s">
        <v>453</v>
      </c>
      <c r="E2115">
        <v>13826718.949999999</v>
      </c>
    </row>
    <row r="2116" spans="1:5" x14ac:dyDescent="0.25">
      <c r="A2116" t="s">
        <v>466</v>
      </c>
      <c r="B2116" s="190">
        <v>43673</v>
      </c>
      <c r="C2116">
        <v>49</v>
      </c>
      <c r="D2116" t="s">
        <v>454</v>
      </c>
      <c r="E2116">
        <v>16470.43</v>
      </c>
    </row>
    <row r="2117" spans="1:5" x14ac:dyDescent="0.25">
      <c r="A2117" t="s">
        <v>466</v>
      </c>
      <c r="B2117" s="190">
        <v>43673</v>
      </c>
      <c r="C2117">
        <v>49</v>
      </c>
      <c r="D2117" t="s">
        <v>455</v>
      </c>
      <c r="E2117">
        <v>5978196.9699999997</v>
      </c>
    </row>
    <row r="2118" spans="1:5" x14ac:dyDescent="0.25">
      <c r="A2118" t="s">
        <v>466</v>
      </c>
      <c r="B2118" s="190">
        <v>43673</v>
      </c>
      <c r="C2118">
        <v>49</v>
      </c>
      <c r="D2118" t="s">
        <v>456</v>
      </c>
      <c r="E2118">
        <v>373305.35</v>
      </c>
    </row>
    <row r="2119" spans="1:5" x14ac:dyDescent="0.25">
      <c r="A2119" t="s">
        <v>466</v>
      </c>
      <c r="B2119" s="190">
        <v>43673</v>
      </c>
      <c r="C2119">
        <v>49</v>
      </c>
      <c r="D2119" t="s">
        <v>457</v>
      </c>
      <c r="E2119">
        <v>648862.73</v>
      </c>
    </row>
    <row r="2120" spans="1:5" x14ac:dyDescent="0.25">
      <c r="A2120" t="s">
        <v>466</v>
      </c>
      <c r="B2120" s="190">
        <v>43673</v>
      </c>
      <c r="C2120">
        <v>49</v>
      </c>
      <c r="D2120" t="s">
        <v>458</v>
      </c>
      <c r="E2120">
        <v>1441077.66</v>
      </c>
    </row>
    <row r="2121" spans="1:5" x14ac:dyDescent="0.25">
      <c r="A2121" t="s">
        <v>466</v>
      </c>
      <c r="B2121" s="190">
        <v>43673</v>
      </c>
      <c r="C2121">
        <v>49</v>
      </c>
      <c r="D2121" t="s">
        <v>459</v>
      </c>
      <c r="E2121">
        <v>1516663.9</v>
      </c>
    </row>
    <row r="2122" spans="1:5" x14ac:dyDescent="0.25">
      <c r="A2122" t="s">
        <v>466</v>
      </c>
      <c r="B2122" s="190">
        <v>43673</v>
      </c>
      <c r="C2122">
        <v>49</v>
      </c>
      <c r="D2122" t="s">
        <v>460</v>
      </c>
      <c r="E2122">
        <v>198119.78</v>
      </c>
    </row>
    <row r="2123" spans="1:5" x14ac:dyDescent="0.25">
      <c r="A2123" t="s">
        <v>466</v>
      </c>
      <c r="B2123" s="190">
        <v>43708</v>
      </c>
      <c r="C2123">
        <v>49</v>
      </c>
      <c r="D2123" t="s">
        <v>449</v>
      </c>
      <c r="E2123">
        <v>43437884.590000004</v>
      </c>
    </row>
    <row r="2124" spans="1:5" x14ac:dyDescent="0.25">
      <c r="A2124" t="s">
        <v>466</v>
      </c>
      <c r="B2124" s="190">
        <v>43708</v>
      </c>
      <c r="C2124">
        <v>49</v>
      </c>
      <c r="D2124" t="s">
        <v>450</v>
      </c>
      <c r="E2124">
        <v>3020792.25</v>
      </c>
    </row>
    <row r="2125" spans="1:5" x14ac:dyDescent="0.25">
      <c r="A2125" t="s">
        <v>466</v>
      </c>
      <c r="B2125" s="190">
        <v>43708</v>
      </c>
      <c r="C2125">
        <v>49</v>
      </c>
      <c r="D2125" t="s">
        <v>451</v>
      </c>
      <c r="E2125">
        <v>7897689.1100000003</v>
      </c>
    </row>
    <row r="2126" spans="1:5" x14ac:dyDescent="0.25">
      <c r="A2126" t="s">
        <v>466</v>
      </c>
      <c r="B2126" s="190">
        <v>43708</v>
      </c>
      <c r="C2126">
        <v>49</v>
      </c>
      <c r="D2126" t="s">
        <v>452</v>
      </c>
      <c r="E2126">
        <v>12527809.9</v>
      </c>
    </row>
    <row r="2127" spans="1:5" x14ac:dyDescent="0.25">
      <c r="A2127" t="s">
        <v>466</v>
      </c>
      <c r="B2127" s="190">
        <v>43708</v>
      </c>
      <c r="C2127">
        <v>49</v>
      </c>
      <c r="D2127" t="s">
        <v>453</v>
      </c>
      <c r="E2127">
        <v>14646131.130000001</v>
      </c>
    </row>
    <row r="2128" spans="1:5" x14ac:dyDescent="0.25">
      <c r="A2128" t="s">
        <v>466</v>
      </c>
      <c r="B2128" s="190">
        <v>43708</v>
      </c>
      <c r="C2128">
        <v>49</v>
      </c>
      <c r="D2128" t="s">
        <v>454</v>
      </c>
      <c r="E2128">
        <v>83805.86</v>
      </c>
    </row>
    <row r="2129" spans="1:5" x14ac:dyDescent="0.25">
      <c r="A2129" t="s">
        <v>466</v>
      </c>
      <c r="B2129" s="190">
        <v>43708</v>
      </c>
      <c r="C2129">
        <v>49</v>
      </c>
      <c r="D2129" t="s">
        <v>455</v>
      </c>
      <c r="E2129">
        <v>6514759.4900000002</v>
      </c>
    </row>
    <row r="2130" spans="1:5" x14ac:dyDescent="0.25">
      <c r="A2130" t="s">
        <v>466</v>
      </c>
      <c r="B2130" s="190">
        <v>43708</v>
      </c>
      <c r="C2130">
        <v>49</v>
      </c>
      <c r="D2130" t="s">
        <v>456</v>
      </c>
      <c r="E2130">
        <v>399484.15999999997</v>
      </c>
    </row>
    <row r="2131" spans="1:5" x14ac:dyDescent="0.25">
      <c r="A2131" t="s">
        <v>466</v>
      </c>
      <c r="B2131" s="190">
        <v>43708</v>
      </c>
      <c r="C2131">
        <v>49</v>
      </c>
      <c r="D2131" t="s">
        <v>457</v>
      </c>
      <c r="E2131">
        <v>685487.03</v>
      </c>
    </row>
    <row r="2132" spans="1:5" x14ac:dyDescent="0.25">
      <c r="A2132" t="s">
        <v>466</v>
      </c>
      <c r="B2132" s="190">
        <v>43708</v>
      </c>
      <c r="C2132">
        <v>49</v>
      </c>
      <c r="D2132" t="s">
        <v>458</v>
      </c>
      <c r="E2132">
        <v>1324569.8500000001</v>
      </c>
    </row>
    <row r="2133" spans="1:5" x14ac:dyDescent="0.25">
      <c r="A2133" t="s">
        <v>466</v>
      </c>
      <c r="B2133" s="190">
        <v>43708</v>
      </c>
      <c r="C2133">
        <v>49</v>
      </c>
      <c r="D2133" t="s">
        <v>459</v>
      </c>
      <c r="E2133">
        <v>844733.75</v>
      </c>
    </row>
    <row r="2134" spans="1:5" x14ac:dyDescent="0.25">
      <c r="A2134" t="s">
        <v>466</v>
      </c>
      <c r="B2134" s="190">
        <v>43708</v>
      </c>
      <c r="C2134">
        <v>49</v>
      </c>
      <c r="D2134" t="s">
        <v>460</v>
      </c>
      <c r="E2134">
        <v>313117.99</v>
      </c>
    </row>
    <row r="2135" spans="1:5" x14ac:dyDescent="0.25">
      <c r="A2135" t="s">
        <v>466</v>
      </c>
      <c r="B2135" s="190">
        <v>43736</v>
      </c>
      <c r="C2135">
        <v>49</v>
      </c>
      <c r="D2135" t="s">
        <v>449</v>
      </c>
      <c r="E2135">
        <v>36535956.539999999</v>
      </c>
    </row>
    <row r="2136" spans="1:5" x14ac:dyDescent="0.25">
      <c r="A2136" t="s">
        <v>466</v>
      </c>
      <c r="B2136" s="190">
        <v>43736</v>
      </c>
      <c r="C2136">
        <v>49</v>
      </c>
      <c r="D2136" t="s">
        <v>450</v>
      </c>
      <c r="E2136">
        <v>2653929.88</v>
      </c>
    </row>
    <row r="2137" spans="1:5" x14ac:dyDescent="0.25">
      <c r="A2137" t="s">
        <v>466</v>
      </c>
      <c r="B2137" s="190">
        <v>43736</v>
      </c>
      <c r="C2137">
        <v>49</v>
      </c>
      <c r="D2137" t="s">
        <v>451</v>
      </c>
      <c r="E2137">
        <v>7528842.9100000001</v>
      </c>
    </row>
    <row r="2138" spans="1:5" x14ac:dyDescent="0.25">
      <c r="A2138" t="s">
        <v>466</v>
      </c>
      <c r="B2138" s="190">
        <v>43736</v>
      </c>
      <c r="C2138">
        <v>49</v>
      </c>
      <c r="D2138" t="s">
        <v>452</v>
      </c>
      <c r="E2138">
        <v>12330253.73</v>
      </c>
    </row>
    <row r="2139" spans="1:5" x14ac:dyDescent="0.25">
      <c r="A2139" t="s">
        <v>466</v>
      </c>
      <c r="B2139" s="190">
        <v>43736</v>
      </c>
      <c r="C2139">
        <v>49</v>
      </c>
      <c r="D2139" t="s">
        <v>453</v>
      </c>
      <c r="E2139">
        <v>15663748.83</v>
      </c>
    </row>
    <row r="2140" spans="1:5" x14ac:dyDescent="0.25">
      <c r="A2140" t="s">
        <v>466</v>
      </c>
      <c r="B2140" s="190">
        <v>43736</v>
      </c>
      <c r="C2140">
        <v>49</v>
      </c>
      <c r="D2140" t="s">
        <v>454</v>
      </c>
      <c r="E2140">
        <v>14045.61</v>
      </c>
    </row>
    <row r="2141" spans="1:5" x14ac:dyDescent="0.25">
      <c r="A2141" t="s">
        <v>466</v>
      </c>
      <c r="B2141" s="190">
        <v>43736</v>
      </c>
      <c r="C2141">
        <v>49</v>
      </c>
      <c r="D2141" t="s">
        <v>455</v>
      </c>
      <c r="E2141">
        <v>7000644.3099999996</v>
      </c>
    </row>
    <row r="2142" spans="1:5" x14ac:dyDescent="0.25">
      <c r="A2142" t="s">
        <v>466</v>
      </c>
      <c r="B2142" s="190">
        <v>43736</v>
      </c>
      <c r="C2142">
        <v>49</v>
      </c>
      <c r="D2142" t="s">
        <v>456</v>
      </c>
      <c r="E2142">
        <v>443889.47</v>
      </c>
    </row>
    <row r="2143" spans="1:5" x14ac:dyDescent="0.25">
      <c r="A2143" t="s">
        <v>466</v>
      </c>
      <c r="B2143" s="190">
        <v>43736</v>
      </c>
      <c r="C2143">
        <v>49</v>
      </c>
      <c r="D2143" t="s">
        <v>457</v>
      </c>
      <c r="E2143">
        <v>697800.57</v>
      </c>
    </row>
    <row r="2144" spans="1:5" x14ac:dyDescent="0.25">
      <c r="A2144" t="s">
        <v>466</v>
      </c>
      <c r="B2144" s="190">
        <v>43736</v>
      </c>
      <c r="C2144">
        <v>49</v>
      </c>
      <c r="D2144" t="s">
        <v>458</v>
      </c>
      <c r="E2144">
        <v>1569761.29</v>
      </c>
    </row>
    <row r="2145" spans="1:5" x14ac:dyDescent="0.25">
      <c r="A2145" t="s">
        <v>466</v>
      </c>
      <c r="B2145" s="190">
        <v>43736</v>
      </c>
      <c r="C2145">
        <v>49</v>
      </c>
      <c r="D2145" t="s">
        <v>459</v>
      </c>
      <c r="E2145">
        <v>1203356.6399999999</v>
      </c>
    </row>
    <row r="2146" spans="1:5" x14ac:dyDescent="0.25">
      <c r="A2146" t="s">
        <v>466</v>
      </c>
      <c r="B2146" s="190">
        <v>43736</v>
      </c>
      <c r="C2146">
        <v>49</v>
      </c>
      <c r="D2146" t="s">
        <v>460</v>
      </c>
      <c r="E2146">
        <v>277507.89</v>
      </c>
    </row>
    <row r="2147" spans="1:5" x14ac:dyDescent="0.25">
      <c r="A2147" t="s">
        <v>466</v>
      </c>
      <c r="B2147" s="190">
        <v>43764</v>
      </c>
      <c r="C2147">
        <v>49</v>
      </c>
      <c r="D2147" t="s">
        <v>449</v>
      </c>
      <c r="E2147">
        <v>28964607.890000001</v>
      </c>
    </row>
    <row r="2148" spans="1:5" x14ac:dyDescent="0.25">
      <c r="A2148" t="s">
        <v>466</v>
      </c>
      <c r="B2148" s="190">
        <v>43764</v>
      </c>
      <c r="C2148">
        <v>49</v>
      </c>
      <c r="D2148" t="s">
        <v>450</v>
      </c>
      <c r="E2148">
        <v>2248410.94</v>
      </c>
    </row>
    <row r="2149" spans="1:5" x14ac:dyDescent="0.25">
      <c r="A2149" t="s">
        <v>466</v>
      </c>
      <c r="B2149" s="190">
        <v>43764</v>
      </c>
      <c r="C2149">
        <v>49</v>
      </c>
      <c r="D2149" t="s">
        <v>451</v>
      </c>
      <c r="E2149">
        <v>6451058.9500000002</v>
      </c>
    </row>
    <row r="2150" spans="1:5" x14ac:dyDescent="0.25">
      <c r="A2150" t="s">
        <v>466</v>
      </c>
      <c r="B2150" s="190">
        <v>43764</v>
      </c>
      <c r="C2150">
        <v>49</v>
      </c>
      <c r="D2150" t="s">
        <v>452</v>
      </c>
      <c r="E2150">
        <v>11208640.119999999</v>
      </c>
    </row>
    <row r="2151" spans="1:5" x14ac:dyDescent="0.25">
      <c r="A2151" t="s">
        <v>466</v>
      </c>
      <c r="B2151" s="190">
        <v>43764</v>
      </c>
      <c r="C2151">
        <v>49</v>
      </c>
      <c r="D2151" t="s">
        <v>453</v>
      </c>
      <c r="E2151">
        <v>14326614</v>
      </c>
    </row>
    <row r="2152" spans="1:5" x14ac:dyDescent="0.25">
      <c r="A2152" t="s">
        <v>466</v>
      </c>
      <c r="B2152" s="190">
        <v>43764</v>
      </c>
      <c r="C2152">
        <v>49</v>
      </c>
      <c r="D2152" t="s">
        <v>454</v>
      </c>
      <c r="E2152">
        <v>24594.09</v>
      </c>
    </row>
    <row r="2153" spans="1:5" x14ac:dyDescent="0.25">
      <c r="A2153" t="s">
        <v>466</v>
      </c>
      <c r="B2153" s="190">
        <v>43764</v>
      </c>
      <c r="C2153">
        <v>49</v>
      </c>
      <c r="D2153" t="s">
        <v>455</v>
      </c>
      <c r="E2153">
        <v>7896145.6100000003</v>
      </c>
    </row>
    <row r="2154" spans="1:5" x14ac:dyDescent="0.25">
      <c r="A2154" t="s">
        <v>466</v>
      </c>
      <c r="B2154" s="190">
        <v>43764</v>
      </c>
      <c r="C2154">
        <v>49</v>
      </c>
      <c r="D2154" t="s">
        <v>456</v>
      </c>
      <c r="E2154">
        <v>565130.84</v>
      </c>
    </row>
    <row r="2155" spans="1:5" x14ac:dyDescent="0.25">
      <c r="A2155" t="s">
        <v>466</v>
      </c>
      <c r="B2155" s="190">
        <v>43764</v>
      </c>
      <c r="C2155">
        <v>49</v>
      </c>
      <c r="D2155" t="s">
        <v>457</v>
      </c>
      <c r="E2155">
        <v>806551.03</v>
      </c>
    </row>
    <row r="2156" spans="1:5" x14ac:dyDescent="0.25">
      <c r="A2156" t="s">
        <v>466</v>
      </c>
      <c r="B2156" s="190">
        <v>43764</v>
      </c>
      <c r="C2156">
        <v>49</v>
      </c>
      <c r="D2156" t="s">
        <v>458</v>
      </c>
      <c r="E2156">
        <v>1757928.39</v>
      </c>
    </row>
    <row r="2157" spans="1:5" x14ac:dyDescent="0.25">
      <c r="A2157" t="s">
        <v>466</v>
      </c>
      <c r="B2157" s="190">
        <v>43764</v>
      </c>
      <c r="C2157">
        <v>49</v>
      </c>
      <c r="D2157" t="s">
        <v>459</v>
      </c>
      <c r="E2157">
        <v>1237119.3</v>
      </c>
    </row>
    <row r="2158" spans="1:5" x14ac:dyDescent="0.25">
      <c r="A2158" t="s">
        <v>466</v>
      </c>
      <c r="B2158" s="190">
        <v>43764</v>
      </c>
      <c r="C2158">
        <v>49</v>
      </c>
      <c r="D2158" t="s">
        <v>460</v>
      </c>
      <c r="E2158">
        <v>255743.03</v>
      </c>
    </row>
    <row r="2159" spans="1:5" x14ac:dyDescent="0.25">
      <c r="A2159" t="s">
        <v>466</v>
      </c>
      <c r="B2159" s="190">
        <v>43799</v>
      </c>
      <c r="C2159">
        <v>49</v>
      </c>
      <c r="D2159" t="s">
        <v>449</v>
      </c>
      <c r="E2159">
        <v>28844285.550000001</v>
      </c>
    </row>
    <row r="2160" spans="1:5" x14ac:dyDescent="0.25">
      <c r="A2160" t="s">
        <v>466</v>
      </c>
      <c r="B2160" s="190">
        <v>43799</v>
      </c>
      <c r="C2160">
        <v>49</v>
      </c>
      <c r="D2160" t="s">
        <v>450</v>
      </c>
      <c r="E2160">
        <v>2269251.4300000002</v>
      </c>
    </row>
    <row r="2161" spans="1:5" x14ac:dyDescent="0.25">
      <c r="A2161" t="s">
        <v>466</v>
      </c>
      <c r="B2161" s="190">
        <v>43799</v>
      </c>
      <c r="C2161">
        <v>49</v>
      </c>
      <c r="D2161" t="s">
        <v>451</v>
      </c>
      <c r="E2161">
        <v>6342638.6500000004</v>
      </c>
    </row>
    <row r="2162" spans="1:5" x14ac:dyDescent="0.25">
      <c r="A2162" t="s">
        <v>466</v>
      </c>
      <c r="B2162" s="190">
        <v>43799</v>
      </c>
      <c r="C2162">
        <v>49</v>
      </c>
      <c r="D2162" t="s">
        <v>452</v>
      </c>
      <c r="E2162">
        <v>10567197.029999999</v>
      </c>
    </row>
    <row r="2163" spans="1:5" x14ac:dyDescent="0.25">
      <c r="A2163" t="s">
        <v>466</v>
      </c>
      <c r="B2163" s="190">
        <v>43799</v>
      </c>
      <c r="C2163">
        <v>49</v>
      </c>
      <c r="D2163" t="s">
        <v>453</v>
      </c>
      <c r="E2163">
        <v>13951052.810000001</v>
      </c>
    </row>
    <row r="2164" spans="1:5" x14ac:dyDescent="0.25">
      <c r="A2164" t="s">
        <v>466</v>
      </c>
      <c r="B2164" s="190">
        <v>43799</v>
      </c>
      <c r="C2164">
        <v>49</v>
      </c>
      <c r="D2164" t="s">
        <v>454</v>
      </c>
      <c r="E2164">
        <v>44161.46</v>
      </c>
    </row>
    <row r="2165" spans="1:5" x14ac:dyDescent="0.25">
      <c r="A2165" t="s">
        <v>466</v>
      </c>
      <c r="B2165" s="190">
        <v>43799</v>
      </c>
      <c r="C2165">
        <v>49</v>
      </c>
      <c r="D2165" t="s">
        <v>455</v>
      </c>
      <c r="E2165">
        <v>14472877.5</v>
      </c>
    </row>
    <row r="2166" spans="1:5" x14ac:dyDescent="0.25">
      <c r="A2166" t="s">
        <v>466</v>
      </c>
      <c r="B2166" s="190">
        <v>43799</v>
      </c>
      <c r="C2166">
        <v>49</v>
      </c>
      <c r="D2166" t="s">
        <v>456</v>
      </c>
      <c r="E2166">
        <v>927007.21</v>
      </c>
    </row>
    <row r="2167" spans="1:5" x14ac:dyDescent="0.25">
      <c r="A2167" t="s">
        <v>466</v>
      </c>
      <c r="B2167" s="190">
        <v>43799</v>
      </c>
      <c r="C2167">
        <v>49</v>
      </c>
      <c r="D2167" t="s">
        <v>457</v>
      </c>
      <c r="E2167">
        <v>1814798.72</v>
      </c>
    </row>
    <row r="2168" spans="1:5" x14ac:dyDescent="0.25">
      <c r="A2168" t="s">
        <v>466</v>
      </c>
      <c r="B2168" s="190">
        <v>43799</v>
      </c>
      <c r="C2168">
        <v>49</v>
      </c>
      <c r="D2168" t="s">
        <v>458</v>
      </c>
      <c r="E2168">
        <v>2735595.53</v>
      </c>
    </row>
    <row r="2169" spans="1:5" x14ac:dyDescent="0.25">
      <c r="A2169" t="s">
        <v>466</v>
      </c>
      <c r="B2169" s="190">
        <v>43799</v>
      </c>
      <c r="C2169">
        <v>49</v>
      </c>
      <c r="D2169" t="s">
        <v>459</v>
      </c>
      <c r="E2169">
        <v>1965836.69</v>
      </c>
    </row>
    <row r="2170" spans="1:5" x14ac:dyDescent="0.25">
      <c r="A2170" t="s">
        <v>466</v>
      </c>
      <c r="B2170" s="190">
        <v>43799</v>
      </c>
      <c r="C2170">
        <v>49</v>
      </c>
      <c r="D2170" t="s">
        <v>460</v>
      </c>
      <c r="E2170">
        <v>302800.62</v>
      </c>
    </row>
    <row r="2171" spans="1:5" x14ac:dyDescent="0.25">
      <c r="A2171" t="s">
        <v>466</v>
      </c>
      <c r="B2171" s="190">
        <v>43820</v>
      </c>
      <c r="C2171">
        <v>49</v>
      </c>
      <c r="D2171" t="s">
        <v>449</v>
      </c>
      <c r="E2171">
        <v>35487362.270000003</v>
      </c>
    </row>
    <row r="2172" spans="1:5" x14ac:dyDescent="0.25">
      <c r="A2172" t="s">
        <v>466</v>
      </c>
      <c r="B2172" s="190">
        <v>43820</v>
      </c>
      <c r="C2172">
        <v>49</v>
      </c>
      <c r="D2172" t="s">
        <v>450</v>
      </c>
      <c r="E2172">
        <v>2737026.97</v>
      </c>
    </row>
    <row r="2173" spans="1:5" x14ac:dyDescent="0.25">
      <c r="A2173" t="s">
        <v>466</v>
      </c>
      <c r="B2173" s="190">
        <v>43820</v>
      </c>
      <c r="C2173">
        <v>49</v>
      </c>
      <c r="D2173" t="s">
        <v>451</v>
      </c>
      <c r="E2173">
        <v>7671335.7800000003</v>
      </c>
    </row>
    <row r="2174" spans="1:5" x14ac:dyDescent="0.25">
      <c r="A2174" t="s">
        <v>466</v>
      </c>
      <c r="B2174" s="190">
        <v>43820</v>
      </c>
      <c r="C2174">
        <v>49</v>
      </c>
      <c r="D2174" t="s">
        <v>452</v>
      </c>
      <c r="E2174">
        <v>12431401.4</v>
      </c>
    </row>
    <row r="2175" spans="1:5" x14ac:dyDescent="0.25">
      <c r="A2175" t="s">
        <v>466</v>
      </c>
      <c r="B2175" s="190">
        <v>43820</v>
      </c>
      <c r="C2175">
        <v>49</v>
      </c>
      <c r="D2175" t="s">
        <v>453</v>
      </c>
      <c r="E2175">
        <v>14233765.199999999</v>
      </c>
    </row>
    <row r="2176" spans="1:5" x14ac:dyDescent="0.25">
      <c r="A2176" t="s">
        <v>466</v>
      </c>
      <c r="B2176" s="190">
        <v>43820</v>
      </c>
      <c r="C2176">
        <v>49</v>
      </c>
      <c r="D2176" t="s">
        <v>454</v>
      </c>
      <c r="E2176">
        <v>38284.400000000001</v>
      </c>
    </row>
    <row r="2177" spans="1:5" x14ac:dyDescent="0.25">
      <c r="A2177" t="s">
        <v>466</v>
      </c>
      <c r="B2177" s="190">
        <v>43820</v>
      </c>
      <c r="C2177">
        <v>49</v>
      </c>
      <c r="D2177" t="s">
        <v>455</v>
      </c>
      <c r="E2177">
        <v>21135052.800000001</v>
      </c>
    </row>
    <row r="2178" spans="1:5" x14ac:dyDescent="0.25">
      <c r="A2178" t="s">
        <v>466</v>
      </c>
      <c r="B2178" s="190">
        <v>43820</v>
      </c>
      <c r="C2178">
        <v>49</v>
      </c>
      <c r="D2178" t="s">
        <v>456</v>
      </c>
      <c r="E2178">
        <v>1486557.13</v>
      </c>
    </row>
    <row r="2179" spans="1:5" x14ac:dyDescent="0.25">
      <c r="A2179" t="s">
        <v>466</v>
      </c>
      <c r="B2179" s="190">
        <v>43820</v>
      </c>
      <c r="C2179">
        <v>49</v>
      </c>
      <c r="D2179" t="s">
        <v>457</v>
      </c>
      <c r="E2179">
        <v>3097114.48</v>
      </c>
    </row>
    <row r="2180" spans="1:5" x14ac:dyDescent="0.25">
      <c r="A2180" t="s">
        <v>466</v>
      </c>
      <c r="B2180" s="190">
        <v>43820</v>
      </c>
      <c r="C2180">
        <v>49</v>
      </c>
      <c r="D2180" t="s">
        <v>458</v>
      </c>
      <c r="E2180">
        <v>4142712.93</v>
      </c>
    </row>
    <row r="2181" spans="1:5" x14ac:dyDescent="0.25">
      <c r="A2181" t="s">
        <v>466</v>
      </c>
      <c r="B2181" s="190">
        <v>43820</v>
      </c>
      <c r="C2181">
        <v>49</v>
      </c>
      <c r="D2181" t="s">
        <v>459</v>
      </c>
      <c r="E2181">
        <v>3192934.09</v>
      </c>
    </row>
    <row r="2182" spans="1:5" x14ac:dyDescent="0.25">
      <c r="A2182" t="s">
        <v>466</v>
      </c>
      <c r="B2182" s="190">
        <v>43820</v>
      </c>
      <c r="C2182">
        <v>49</v>
      </c>
      <c r="D2182" t="s">
        <v>460</v>
      </c>
      <c r="E2182">
        <v>5430.87</v>
      </c>
    </row>
    <row r="2183" spans="1:5" x14ac:dyDescent="0.25">
      <c r="A2183" t="s">
        <v>466</v>
      </c>
      <c r="B2183" s="190">
        <v>43855</v>
      </c>
      <c r="C2183">
        <v>49</v>
      </c>
      <c r="D2183" t="s">
        <v>449</v>
      </c>
      <c r="E2183">
        <v>40109691.350000001</v>
      </c>
    </row>
    <row r="2184" spans="1:5" x14ac:dyDescent="0.25">
      <c r="A2184" t="s">
        <v>466</v>
      </c>
      <c r="B2184" s="190">
        <v>43855</v>
      </c>
      <c r="C2184">
        <v>49</v>
      </c>
      <c r="D2184" t="s">
        <v>450</v>
      </c>
      <c r="E2184">
        <v>3088910.87</v>
      </c>
    </row>
    <row r="2185" spans="1:5" x14ac:dyDescent="0.25">
      <c r="A2185" t="s">
        <v>466</v>
      </c>
      <c r="B2185" s="190">
        <v>43855</v>
      </c>
      <c r="C2185">
        <v>49</v>
      </c>
      <c r="D2185" t="s">
        <v>451</v>
      </c>
      <c r="E2185">
        <v>8364727.5499999998</v>
      </c>
    </row>
    <row r="2186" spans="1:5" x14ac:dyDescent="0.25">
      <c r="A2186" t="s">
        <v>466</v>
      </c>
      <c r="B2186" s="190">
        <v>43855</v>
      </c>
      <c r="C2186">
        <v>49</v>
      </c>
      <c r="D2186" t="s">
        <v>452</v>
      </c>
      <c r="E2186">
        <v>13672163.85</v>
      </c>
    </row>
    <row r="2187" spans="1:5" x14ac:dyDescent="0.25">
      <c r="A2187" t="s">
        <v>466</v>
      </c>
      <c r="B2187" s="190">
        <v>43855</v>
      </c>
      <c r="C2187">
        <v>49</v>
      </c>
      <c r="D2187" t="s">
        <v>453</v>
      </c>
      <c r="E2187">
        <v>14617621.4</v>
      </c>
    </row>
    <row r="2188" spans="1:5" x14ac:dyDescent="0.25">
      <c r="A2188" t="s">
        <v>466</v>
      </c>
      <c r="B2188" s="190">
        <v>43855</v>
      </c>
      <c r="C2188">
        <v>49</v>
      </c>
      <c r="D2188" t="s">
        <v>454</v>
      </c>
      <c r="E2188">
        <v>39165.589999999997</v>
      </c>
    </row>
    <row r="2189" spans="1:5" x14ac:dyDescent="0.25">
      <c r="A2189" t="s">
        <v>466</v>
      </c>
      <c r="B2189" s="190">
        <v>43855</v>
      </c>
      <c r="C2189">
        <v>49</v>
      </c>
      <c r="D2189" t="s">
        <v>455</v>
      </c>
      <c r="E2189">
        <v>26094909.09</v>
      </c>
    </row>
    <row r="2190" spans="1:5" x14ac:dyDescent="0.25">
      <c r="A2190" t="s">
        <v>466</v>
      </c>
      <c r="B2190" s="190">
        <v>43855</v>
      </c>
      <c r="C2190">
        <v>49</v>
      </c>
      <c r="D2190" t="s">
        <v>456</v>
      </c>
      <c r="E2190">
        <v>1961163.76</v>
      </c>
    </row>
    <row r="2191" spans="1:5" x14ac:dyDescent="0.25">
      <c r="A2191" t="s">
        <v>466</v>
      </c>
      <c r="B2191" s="190">
        <v>43855</v>
      </c>
      <c r="C2191">
        <v>49</v>
      </c>
      <c r="D2191" t="s">
        <v>457</v>
      </c>
      <c r="E2191">
        <v>3727655.67</v>
      </c>
    </row>
    <row r="2192" spans="1:5" x14ac:dyDescent="0.25">
      <c r="A2192" t="s">
        <v>466</v>
      </c>
      <c r="B2192" s="190">
        <v>43855</v>
      </c>
      <c r="C2192">
        <v>49</v>
      </c>
      <c r="D2192" t="s">
        <v>458</v>
      </c>
      <c r="E2192">
        <v>4618655.92</v>
      </c>
    </row>
    <row r="2193" spans="1:5" x14ac:dyDescent="0.25">
      <c r="A2193" t="s">
        <v>466</v>
      </c>
      <c r="B2193" s="190">
        <v>43855</v>
      </c>
      <c r="C2193">
        <v>49</v>
      </c>
      <c r="D2193" t="s">
        <v>459</v>
      </c>
      <c r="E2193">
        <v>3251477.82</v>
      </c>
    </row>
    <row r="2194" spans="1:5" x14ac:dyDescent="0.25">
      <c r="A2194" t="s">
        <v>466</v>
      </c>
      <c r="B2194" s="190">
        <v>43855</v>
      </c>
      <c r="C2194">
        <v>49</v>
      </c>
      <c r="D2194" t="s">
        <v>460</v>
      </c>
      <c r="E2194">
        <v>11717.01</v>
      </c>
    </row>
    <row r="2195" spans="1:5" x14ac:dyDescent="0.25">
      <c r="A2195" t="s">
        <v>466</v>
      </c>
      <c r="B2195" s="190">
        <v>43890</v>
      </c>
      <c r="C2195">
        <v>49</v>
      </c>
      <c r="D2195" t="s">
        <v>449</v>
      </c>
      <c r="E2195">
        <v>35265330.689999998</v>
      </c>
    </row>
    <row r="2196" spans="1:5" x14ac:dyDescent="0.25">
      <c r="A2196" t="s">
        <v>466</v>
      </c>
      <c r="B2196" s="190">
        <v>43890</v>
      </c>
      <c r="C2196">
        <v>49</v>
      </c>
      <c r="D2196" t="s">
        <v>450</v>
      </c>
      <c r="E2196">
        <v>2479572.21</v>
      </c>
    </row>
    <row r="2197" spans="1:5" x14ac:dyDescent="0.25">
      <c r="A2197" t="s">
        <v>466</v>
      </c>
      <c r="B2197" s="190">
        <v>43890</v>
      </c>
      <c r="C2197">
        <v>49</v>
      </c>
      <c r="D2197" t="s">
        <v>451</v>
      </c>
      <c r="E2197">
        <v>7831699.0800000001</v>
      </c>
    </row>
    <row r="2198" spans="1:5" x14ac:dyDescent="0.25">
      <c r="A2198" t="s">
        <v>466</v>
      </c>
      <c r="B2198" s="190">
        <v>43890</v>
      </c>
      <c r="C2198">
        <v>49</v>
      </c>
      <c r="D2198" t="s">
        <v>452</v>
      </c>
      <c r="E2198">
        <v>12927090.75</v>
      </c>
    </row>
    <row r="2199" spans="1:5" x14ac:dyDescent="0.25">
      <c r="A2199" t="s">
        <v>466</v>
      </c>
      <c r="B2199" s="190">
        <v>43890</v>
      </c>
      <c r="C2199">
        <v>49</v>
      </c>
      <c r="D2199" t="s">
        <v>453</v>
      </c>
      <c r="E2199">
        <v>15238560.1</v>
      </c>
    </row>
    <row r="2200" spans="1:5" x14ac:dyDescent="0.25">
      <c r="A2200" t="s">
        <v>466</v>
      </c>
      <c r="B2200" s="190">
        <v>43890</v>
      </c>
      <c r="C2200">
        <v>49</v>
      </c>
      <c r="D2200" t="s">
        <v>454</v>
      </c>
      <c r="E2200">
        <v>40089.47</v>
      </c>
    </row>
    <row r="2201" spans="1:5" x14ac:dyDescent="0.25">
      <c r="A2201" t="s">
        <v>466</v>
      </c>
      <c r="B2201" s="190">
        <v>43890</v>
      </c>
      <c r="C2201">
        <v>49</v>
      </c>
      <c r="D2201" t="s">
        <v>455</v>
      </c>
      <c r="E2201">
        <v>25886538.399999999</v>
      </c>
    </row>
    <row r="2202" spans="1:5" x14ac:dyDescent="0.25">
      <c r="A2202" t="s">
        <v>466</v>
      </c>
      <c r="B2202" s="190">
        <v>43890</v>
      </c>
      <c r="C2202">
        <v>49</v>
      </c>
      <c r="D2202" t="s">
        <v>456</v>
      </c>
      <c r="E2202">
        <v>1312359.46</v>
      </c>
    </row>
    <row r="2203" spans="1:5" x14ac:dyDescent="0.25">
      <c r="A2203" t="s">
        <v>466</v>
      </c>
      <c r="B2203" s="190">
        <v>43890</v>
      </c>
      <c r="C2203">
        <v>49</v>
      </c>
      <c r="D2203" t="s">
        <v>457</v>
      </c>
      <c r="E2203">
        <v>3747473.3</v>
      </c>
    </row>
    <row r="2204" spans="1:5" x14ac:dyDescent="0.25">
      <c r="A2204" t="s">
        <v>466</v>
      </c>
      <c r="B2204" s="190">
        <v>43890</v>
      </c>
      <c r="C2204">
        <v>49</v>
      </c>
      <c r="D2204" t="s">
        <v>458</v>
      </c>
      <c r="E2204">
        <v>4489685.99</v>
      </c>
    </row>
    <row r="2205" spans="1:5" x14ac:dyDescent="0.25">
      <c r="A2205" t="s">
        <v>466</v>
      </c>
      <c r="B2205" s="190">
        <v>43890</v>
      </c>
      <c r="C2205">
        <v>49</v>
      </c>
      <c r="D2205" t="s">
        <v>459</v>
      </c>
      <c r="E2205">
        <v>2631929.46</v>
      </c>
    </row>
    <row r="2206" spans="1:5" x14ac:dyDescent="0.25">
      <c r="A2206" t="s">
        <v>466</v>
      </c>
      <c r="B2206" s="190">
        <v>43890</v>
      </c>
      <c r="C2206">
        <v>49</v>
      </c>
      <c r="D2206" t="s">
        <v>460</v>
      </c>
      <c r="E2206">
        <v>29024.79</v>
      </c>
    </row>
    <row r="2207" spans="1:5" x14ac:dyDescent="0.25">
      <c r="A2207" t="s">
        <v>466</v>
      </c>
      <c r="B2207" s="190">
        <v>43918</v>
      </c>
      <c r="C2207">
        <v>49</v>
      </c>
      <c r="D2207" t="s">
        <v>449</v>
      </c>
      <c r="E2207">
        <v>31722304.539999999</v>
      </c>
    </row>
    <row r="2208" spans="1:5" x14ac:dyDescent="0.25">
      <c r="A2208" t="s">
        <v>466</v>
      </c>
      <c r="B2208" s="190">
        <v>43918</v>
      </c>
      <c r="C2208">
        <v>49</v>
      </c>
      <c r="D2208" t="s">
        <v>450</v>
      </c>
      <c r="E2208">
        <v>2232924.37</v>
      </c>
    </row>
    <row r="2209" spans="1:5" x14ac:dyDescent="0.25">
      <c r="A2209" t="s">
        <v>466</v>
      </c>
      <c r="B2209" s="190">
        <v>43918</v>
      </c>
      <c r="C2209">
        <v>49</v>
      </c>
      <c r="D2209" t="s">
        <v>451</v>
      </c>
      <c r="E2209">
        <v>7211183.5999999996</v>
      </c>
    </row>
    <row r="2210" spans="1:5" x14ac:dyDescent="0.25">
      <c r="A2210" t="s">
        <v>466</v>
      </c>
      <c r="B2210" s="190">
        <v>43918</v>
      </c>
      <c r="C2210">
        <v>49</v>
      </c>
      <c r="D2210" t="s">
        <v>452</v>
      </c>
      <c r="E2210">
        <v>11710033.289999999</v>
      </c>
    </row>
    <row r="2211" spans="1:5" x14ac:dyDescent="0.25">
      <c r="A2211" t="s">
        <v>466</v>
      </c>
      <c r="B2211" s="190">
        <v>43918</v>
      </c>
      <c r="C2211">
        <v>49</v>
      </c>
      <c r="D2211" t="s">
        <v>453</v>
      </c>
      <c r="E2211">
        <v>12527458.449999999</v>
      </c>
    </row>
    <row r="2212" spans="1:5" x14ac:dyDescent="0.25">
      <c r="A2212" t="s">
        <v>466</v>
      </c>
      <c r="B2212" s="190">
        <v>43918</v>
      </c>
      <c r="C2212">
        <v>49</v>
      </c>
      <c r="D2212" t="s">
        <v>454</v>
      </c>
      <c r="E2212">
        <v>36931.86</v>
      </c>
    </row>
    <row r="2213" spans="1:5" x14ac:dyDescent="0.25">
      <c r="A2213" t="s">
        <v>466</v>
      </c>
      <c r="B2213" s="190">
        <v>43918</v>
      </c>
      <c r="C2213">
        <v>49</v>
      </c>
      <c r="D2213" t="s">
        <v>455</v>
      </c>
      <c r="E2213">
        <v>20420361.309999999</v>
      </c>
    </row>
    <row r="2214" spans="1:5" x14ac:dyDescent="0.25">
      <c r="A2214" t="s">
        <v>466</v>
      </c>
      <c r="B2214" s="190">
        <v>43918</v>
      </c>
      <c r="C2214">
        <v>49</v>
      </c>
      <c r="D2214" t="s">
        <v>456</v>
      </c>
      <c r="E2214">
        <v>1109048.48</v>
      </c>
    </row>
    <row r="2215" spans="1:5" x14ac:dyDescent="0.25">
      <c r="A2215" t="s">
        <v>466</v>
      </c>
      <c r="B2215" s="190">
        <v>43918</v>
      </c>
      <c r="C2215">
        <v>49</v>
      </c>
      <c r="D2215" t="s">
        <v>457</v>
      </c>
      <c r="E2215">
        <v>2882195.71</v>
      </c>
    </row>
    <row r="2216" spans="1:5" x14ac:dyDescent="0.25">
      <c r="A2216" t="s">
        <v>466</v>
      </c>
      <c r="B2216" s="190">
        <v>43918</v>
      </c>
      <c r="C2216">
        <v>49</v>
      </c>
      <c r="D2216" t="s">
        <v>458</v>
      </c>
      <c r="E2216">
        <v>3703537.88</v>
      </c>
    </row>
    <row r="2217" spans="1:5" x14ac:dyDescent="0.25">
      <c r="A2217" t="s">
        <v>466</v>
      </c>
      <c r="B2217" s="190">
        <v>43918</v>
      </c>
      <c r="C2217">
        <v>49</v>
      </c>
      <c r="D2217" t="s">
        <v>459</v>
      </c>
      <c r="E2217">
        <v>2559201.2000000002</v>
      </c>
    </row>
    <row r="2218" spans="1:5" x14ac:dyDescent="0.25">
      <c r="A2218" t="s">
        <v>466</v>
      </c>
      <c r="B2218" s="190">
        <v>43918</v>
      </c>
      <c r="C2218">
        <v>49</v>
      </c>
      <c r="D2218" t="s">
        <v>460</v>
      </c>
      <c r="E2218">
        <v>42357.120000000003</v>
      </c>
    </row>
    <row r="2220" spans="1:5" x14ac:dyDescent="0.25">
      <c r="A2220" t="s">
        <v>68</v>
      </c>
      <c r="B2220" s="190">
        <v>43946</v>
      </c>
      <c r="C2220">
        <v>49</v>
      </c>
      <c r="D2220" t="s">
        <v>449</v>
      </c>
      <c r="E2220">
        <v>46054789.100000001</v>
      </c>
    </row>
    <row r="2221" spans="1:5" x14ac:dyDescent="0.25">
      <c r="A2221" t="s">
        <v>68</v>
      </c>
      <c r="B2221" s="190">
        <v>43946</v>
      </c>
      <c r="C2221">
        <v>49</v>
      </c>
      <c r="D2221" t="s">
        <v>450</v>
      </c>
      <c r="E2221">
        <v>2834116.53</v>
      </c>
    </row>
    <row r="2222" spans="1:5" x14ac:dyDescent="0.25">
      <c r="A2222" t="s">
        <v>68</v>
      </c>
      <c r="B2222" s="190">
        <v>43946</v>
      </c>
      <c r="C2222">
        <v>49</v>
      </c>
      <c r="D2222" t="s">
        <v>451</v>
      </c>
      <c r="E2222">
        <v>9293257.5700000003</v>
      </c>
    </row>
    <row r="2223" spans="1:5" x14ac:dyDescent="0.25">
      <c r="A2223" t="s">
        <v>68</v>
      </c>
      <c r="B2223" s="190">
        <v>43946</v>
      </c>
      <c r="C2223">
        <v>49</v>
      </c>
      <c r="D2223" t="s">
        <v>452</v>
      </c>
      <c r="E2223">
        <v>15505898.09</v>
      </c>
    </row>
    <row r="2224" spans="1:5" x14ac:dyDescent="0.25">
      <c r="A2224" t="s">
        <v>68</v>
      </c>
      <c r="B2224" s="190">
        <v>43946</v>
      </c>
      <c r="C2224">
        <v>49</v>
      </c>
      <c r="D2224" t="s">
        <v>453</v>
      </c>
      <c r="E2224">
        <v>19983751.940000001</v>
      </c>
    </row>
    <row r="2225" spans="1:5" x14ac:dyDescent="0.25">
      <c r="A2225" t="s">
        <v>68</v>
      </c>
      <c r="B2225" s="190">
        <v>43946</v>
      </c>
      <c r="C2225">
        <v>49</v>
      </c>
      <c r="D2225" t="s">
        <v>454</v>
      </c>
      <c r="E2225">
        <v>33990.04</v>
      </c>
    </row>
    <row r="2226" spans="1:5" x14ac:dyDescent="0.25">
      <c r="A2226" t="s">
        <v>68</v>
      </c>
      <c r="B2226" s="190">
        <v>43946</v>
      </c>
      <c r="C2226">
        <v>49</v>
      </c>
      <c r="D2226" t="s">
        <v>455</v>
      </c>
      <c r="E2226">
        <v>26914356.510000002</v>
      </c>
    </row>
    <row r="2227" spans="1:5" x14ac:dyDescent="0.25">
      <c r="A2227" t="s">
        <v>68</v>
      </c>
      <c r="B2227" s="190">
        <v>43946</v>
      </c>
      <c r="C2227">
        <v>49</v>
      </c>
      <c r="D2227" t="s">
        <v>456</v>
      </c>
      <c r="E2227">
        <v>1297533.43</v>
      </c>
    </row>
    <row r="2228" spans="1:5" x14ac:dyDescent="0.25">
      <c r="A2228" t="s">
        <v>68</v>
      </c>
      <c r="B2228" s="190">
        <v>43946</v>
      </c>
      <c r="C2228">
        <v>49</v>
      </c>
      <c r="D2228" t="s">
        <v>457</v>
      </c>
      <c r="E2228">
        <v>3223618.3</v>
      </c>
    </row>
    <row r="2229" spans="1:5" x14ac:dyDescent="0.25">
      <c r="A2229" t="s">
        <v>68</v>
      </c>
      <c r="B2229" s="190">
        <v>43946</v>
      </c>
      <c r="C2229">
        <v>49</v>
      </c>
      <c r="D2229" t="s">
        <v>458</v>
      </c>
      <c r="E2229">
        <v>4662597.63</v>
      </c>
    </row>
    <row r="2230" spans="1:5" x14ac:dyDescent="0.25">
      <c r="A2230" t="s">
        <v>68</v>
      </c>
      <c r="B2230" s="190">
        <v>43946</v>
      </c>
      <c r="C2230">
        <v>49</v>
      </c>
      <c r="D2230" t="s">
        <v>459</v>
      </c>
      <c r="E2230">
        <v>4125935.65</v>
      </c>
    </row>
    <row r="2231" spans="1:5" x14ac:dyDescent="0.25">
      <c r="A2231" t="s">
        <v>68</v>
      </c>
      <c r="B2231" s="190">
        <v>43946</v>
      </c>
      <c r="C2231">
        <v>49</v>
      </c>
      <c r="D2231" t="s">
        <v>460</v>
      </c>
      <c r="E2231">
        <v>8641.06</v>
      </c>
    </row>
    <row r="2232" spans="1:5" x14ac:dyDescent="0.25">
      <c r="A2232" t="s">
        <v>69</v>
      </c>
      <c r="B2232" s="190">
        <v>43946</v>
      </c>
      <c r="C2232">
        <v>49</v>
      </c>
      <c r="D2232" t="s">
        <v>449</v>
      </c>
      <c r="E2232">
        <v>43803622.799999997</v>
      </c>
    </row>
    <row r="2233" spans="1:5" x14ac:dyDescent="0.25">
      <c r="A2233" t="s">
        <v>69</v>
      </c>
      <c r="B2233" s="190">
        <v>43946</v>
      </c>
      <c r="C2233">
        <v>49</v>
      </c>
      <c r="D2233" t="s">
        <v>450</v>
      </c>
      <c r="E2233">
        <v>2370740.2200000002</v>
      </c>
    </row>
    <row r="2234" spans="1:5" x14ac:dyDescent="0.25">
      <c r="A2234" t="s">
        <v>69</v>
      </c>
      <c r="B2234" s="190">
        <v>43946</v>
      </c>
      <c r="C2234">
        <v>49</v>
      </c>
      <c r="D2234" t="s">
        <v>451</v>
      </c>
      <c r="E2234">
        <v>8250893.4400000004</v>
      </c>
    </row>
    <row r="2235" spans="1:5" x14ac:dyDescent="0.25">
      <c r="A2235" t="s">
        <v>69</v>
      </c>
      <c r="B2235" s="190">
        <v>43946</v>
      </c>
      <c r="C2235">
        <v>49</v>
      </c>
      <c r="D2235" t="s">
        <v>452</v>
      </c>
      <c r="E2235">
        <v>12928022.189999999</v>
      </c>
    </row>
    <row r="2236" spans="1:5" x14ac:dyDescent="0.25">
      <c r="A2236" t="s">
        <v>69</v>
      </c>
      <c r="B2236" s="190">
        <v>43946</v>
      </c>
      <c r="C2236">
        <v>49</v>
      </c>
      <c r="D2236" t="s">
        <v>453</v>
      </c>
      <c r="E2236">
        <v>15659907.699999999</v>
      </c>
    </row>
    <row r="2237" spans="1:5" x14ac:dyDescent="0.25">
      <c r="A2237" t="s">
        <v>69</v>
      </c>
      <c r="B2237" s="190">
        <v>43946</v>
      </c>
      <c r="C2237">
        <v>49</v>
      </c>
      <c r="D2237" t="s">
        <v>454</v>
      </c>
      <c r="E2237">
        <v>37068.199999999997</v>
      </c>
    </row>
    <row r="2238" spans="1:5" x14ac:dyDescent="0.25">
      <c r="A2238" t="s">
        <v>69</v>
      </c>
      <c r="B2238" s="190">
        <v>43946</v>
      </c>
      <c r="C2238">
        <v>49</v>
      </c>
      <c r="D2238" t="s">
        <v>455</v>
      </c>
      <c r="E2238">
        <v>27018896.420000002</v>
      </c>
    </row>
    <row r="2239" spans="1:5" x14ac:dyDescent="0.25">
      <c r="A2239" t="s">
        <v>69</v>
      </c>
      <c r="B2239" s="190">
        <v>43946</v>
      </c>
      <c r="C2239">
        <v>49</v>
      </c>
      <c r="D2239" t="s">
        <v>456</v>
      </c>
      <c r="E2239">
        <v>919696.49</v>
      </c>
    </row>
    <row r="2240" spans="1:5" x14ac:dyDescent="0.25">
      <c r="A2240" t="s">
        <v>69</v>
      </c>
      <c r="B2240" s="190">
        <v>43946</v>
      </c>
      <c r="C2240">
        <v>49</v>
      </c>
      <c r="D2240" t="s">
        <v>457</v>
      </c>
      <c r="E2240">
        <v>3131551.44</v>
      </c>
    </row>
    <row r="2241" spans="1:5" x14ac:dyDescent="0.25">
      <c r="A2241" t="s">
        <v>69</v>
      </c>
      <c r="B2241" s="190">
        <v>43946</v>
      </c>
      <c r="C2241">
        <v>49</v>
      </c>
      <c r="D2241" t="s">
        <v>458</v>
      </c>
      <c r="E2241">
        <v>4269375.71</v>
      </c>
    </row>
    <row r="2242" spans="1:5" x14ac:dyDescent="0.25">
      <c r="A2242" t="s">
        <v>69</v>
      </c>
      <c r="B2242" s="190">
        <v>43946</v>
      </c>
      <c r="C2242">
        <v>49</v>
      </c>
      <c r="D2242" t="s">
        <v>459</v>
      </c>
      <c r="E2242">
        <v>3294334.76</v>
      </c>
    </row>
    <row r="2243" spans="1:5" x14ac:dyDescent="0.25">
      <c r="A2243" t="s">
        <v>69</v>
      </c>
      <c r="B2243" s="190">
        <v>43946</v>
      </c>
      <c r="C2243">
        <v>49</v>
      </c>
      <c r="D2243" t="s">
        <v>460</v>
      </c>
      <c r="E2243">
        <v>60815.94</v>
      </c>
    </row>
    <row r="2244" spans="1:5" x14ac:dyDescent="0.25">
      <c r="A2244" t="s">
        <v>70</v>
      </c>
      <c r="B2244" s="190">
        <v>43946</v>
      </c>
      <c r="C2244">
        <v>49</v>
      </c>
      <c r="D2244" t="s">
        <v>449</v>
      </c>
      <c r="E2244">
        <v>365693</v>
      </c>
    </row>
    <row r="2245" spans="1:5" x14ac:dyDescent="0.25">
      <c r="A2245" t="s">
        <v>70</v>
      </c>
      <c r="B2245" s="190">
        <v>43946</v>
      </c>
      <c r="C2245">
        <v>49</v>
      </c>
      <c r="D2245" t="s">
        <v>450</v>
      </c>
      <c r="E2245">
        <v>28991</v>
      </c>
    </row>
    <row r="2246" spans="1:5" x14ac:dyDescent="0.25">
      <c r="A2246" t="s">
        <v>70</v>
      </c>
      <c r="B2246" s="190">
        <v>43946</v>
      </c>
      <c r="C2246">
        <v>49</v>
      </c>
      <c r="D2246" t="s">
        <v>451</v>
      </c>
      <c r="E2246">
        <v>47224</v>
      </c>
    </row>
    <row r="2247" spans="1:5" x14ac:dyDescent="0.25">
      <c r="A2247" t="s">
        <v>70</v>
      </c>
      <c r="B2247" s="190">
        <v>43946</v>
      </c>
      <c r="C2247">
        <v>49</v>
      </c>
      <c r="D2247" t="s">
        <v>452</v>
      </c>
      <c r="E2247">
        <v>7690</v>
      </c>
    </row>
    <row r="2248" spans="1:5" x14ac:dyDescent="0.25">
      <c r="A2248" t="s">
        <v>70</v>
      </c>
      <c r="B2248" s="190">
        <v>43946</v>
      </c>
      <c r="C2248">
        <v>49</v>
      </c>
      <c r="D2248" t="s">
        <v>453</v>
      </c>
      <c r="E2248">
        <v>1222</v>
      </c>
    </row>
    <row r="2249" spans="1:5" x14ac:dyDescent="0.25">
      <c r="A2249" t="s">
        <v>70</v>
      </c>
      <c r="B2249" s="190">
        <v>43946</v>
      </c>
      <c r="C2249">
        <v>49</v>
      </c>
      <c r="D2249" t="s">
        <v>454</v>
      </c>
      <c r="E2249">
        <v>3</v>
      </c>
    </row>
    <row r="2250" spans="1:5" x14ac:dyDescent="0.25">
      <c r="A2250" t="s">
        <v>70</v>
      </c>
      <c r="B2250" s="190">
        <v>43946</v>
      </c>
      <c r="C2250">
        <v>49</v>
      </c>
      <c r="D2250" t="s">
        <v>455</v>
      </c>
      <c r="E2250">
        <v>196489</v>
      </c>
    </row>
    <row r="2251" spans="1:5" x14ac:dyDescent="0.25">
      <c r="A2251" t="s">
        <v>70</v>
      </c>
      <c r="B2251" s="190">
        <v>43946</v>
      </c>
      <c r="C2251">
        <v>49</v>
      </c>
      <c r="D2251" t="s">
        <v>456</v>
      </c>
      <c r="E2251">
        <v>20744</v>
      </c>
    </row>
    <row r="2252" spans="1:5" x14ac:dyDescent="0.25">
      <c r="A2252" t="s">
        <v>70</v>
      </c>
      <c r="B2252" s="190">
        <v>43946</v>
      </c>
      <c r="C2252">
        <v>49</v>
      </c>
      <c r="D2252" t="s">
        <v>457</v>
      </c>
      <c r="E2252">
        <v>15411</v>
      </c>
    </row>
    <row r="2253" spans="1:5" x14ac:dyDescent="0.25">
      <c r="A2253" t="s">
        <v>70</v>
      </c>
      <c r="B2253" s="190">
        <v>43946</v>
      </c>
      <c r="C2253">
        <v>49</v>
      </c>
      <c r="D2253" t="s">
        <v>458</v>
      </c>
      <c r="E2253">
        <v>4284</v>
      </c>
    </row>
    <row r="2254" spans="1:5" x14ac:dyDescent="0.25">
      <c r="A2254" t="s">
        <v>70</v>
      </c>
      <c r="B2254" s="190">
        <v>43946</v>
      </c>
      <c r="C2254">
        <v>49</v>
      </c>
      <c r="D2254" t="s">
        <v>459</v>
      </c>
      <c r="E2254">
        <v>649</v>
      </c>
    </row>
    <row r="2255" spans="1:5" x14ac:dyDescent="0.25">
      <c r="A2255" t="s">
        <v>70</v>
      </c>
      <c r="B2255" s="190">
        <v>43946</v>
      </c>
      <c r="C2255">
        <v>49</v>
      </c>
      <c r="D2255" t="s">
        <v>460</v>
      </c>
      <c r="E2255">
        <v>33</v>
      </c>
    </row>
    <row r="2257" spans="1:5" x14ac:dyDescent="0.25">
      <c r="A2257" t="s">
        <v>68</v>
      </c>
      <c r="B2257" s="190">
        <v>43981</v>
      </c>
      <c r="C2257">
        <v>49</v>
      </c>
      <c r="D2257" t="s">
        <v>449</v>
      </c>
      <c r="E2257">
        <v>45133090.229999997</v>
      </c>
    </row>
    <row r="2258" spans="1:5" x14ac:dyDescent="0.25">
      <c r="A2258" t="s">
        <v>68</v>
      </c>
      <c r="B2258" s="190">
        <v>43981</v>
      </c>
      <c r="C2258">
        <v>49</v>
      </c>
      <c r="D2258" t="s">
        <v>450</v>
      </c>
      <c r="E2258">
        <v>2685953.45</v>
      </c>
    </row>
    <row r="2259" spans="1:5" x14ac:dyDescent="0.25">
      <c r="A2259" t="s">
        <v>68</v>
      </c>
      <c r="B2259" s="190">
        <v>43981</v>
      </c>
      <c r="C2259">
        <v>49</v>
      </c>
      <c r="D2259" t="s">
        <v>451</v>
      </c>
      <c r="E2259">
        <v>8208391.1699999999</v>
      </c>
    </row>
    <row r="2260" spans="1:5" x14ac:dyDescent="0.25">
      <c r="A2260" t="s">
        <v>68</v>
      </c>
      <c r="B2260" s="190">
        <v>43981</v>
      </c>
      <c r="C2260">
        <v>49</v>
      </c>
      <c r="D2260" t="s">
        <v>452</v>
      </c>
      <c r="E2260">
        <v>14747466.119999999</v>
      </c>
    </row>
    <row r="2261" spans="1:5" x14ac:dyDescent="0.25">
      <c r="A2261" t="s">
        <v>68</v>
      </c>
      <c r="B2261" s="190">
        <v>43981</v>
      </c>
      <c r="C2261">
        <v>49</v>
      </c>
      <c r="D2261" t="s">
        <v>453</v>
      </c>
      <c r="E2261">
        <v>18310514.149999999</v>
      </c>
    </row>
    <row r="2262" spans="1:5" x14ac:dyDescent="0.25">
      <c r="A2262" t="s">
        <v>68</v>
      </c>
      <c r="B2262" s="190">
        <v>43981</v>
      </c>
      <c r="C2262">
        <v>49</v>
      </c>
      <c r="D2262" t="s">
        <v>454</v>
      </c>
      <c r="E2262">
        <v>32371.9</v>
      </c>
    </row>
    <row r="2263" spans="1:5" x14ac:dyDescent="0.25">
      <c r="A2263" t="s">
        <v>68</v>
      </c>
      <c r="B2263" s="190">
        <v>43981</v>
      </c>
      <c r="C2263">
        <v>49</v>
      </c>
      <c r="D2263" t="s">
        <v>455</v>
      </c>
      <c r="E2263">
        <v>23384632.41</v>
      </c>
    </row>
    <row r="2264" spans="1:5" x14ac:dyDescent="0.25">
      <c r="A2264" t="s">
        <v>68</v>
      </c>
      <c r="B2264" s="190">
        <v>43981</v>
      </c>
      <c r="C2264">
        <v>49</v>
      </c>
      <c r="D2264" t="s">
        <v>456</v>
      </c>
      <c r="E2264">
        <v>979342.28</v>
      </c>
    </row>
    <row r="2265" spans="1:5" x14ac:dyDescent="0.25">
      <c r="A2265" t="s">
        <v>68</v>
      </c>
      <c r="B2265" s="190">
        <v>43981</v>
      </c>
      <c r="C2265">
        <v>49</v>
      </c>
      <c r="D2265" t="s">
        <v>457</v>
      </c>
      <c r="E2265">
        <v>2523686.5</v>
      </c>
    </row>
    <row r="2266" spans="1:5" x14ac:dyDescent="0.25">
      <c r="A2266" t="s">
        <v>68</v>
      </c>
      <c r="B2266" s="190">
        <v>43981</v>
      </c>
      <c r="C2266">
        <v>49</v>
      </c>
      <c r="D2266" t="s">
        <v>458</v>
      </c>
      <c r="E2266">
        <v>3869396.89</v>
      </c>
    </row>
    <row r="2267" spans="1:5" x14ac:dyDescent="0.25">
      <c r="A2267" t="s">
        <v>68</v>
      </c>
      <c r="B2267" s="190">
        <v>43981</v>
      </c>
      <c r="C2267">
        <v>49</v>
      </c>
      <c r="D2267" t="s">
        <v>459</v>
      </c>
      <c r="E2267">
        <v>3845959.44</v>
      </c>
    </row>
    <row r="2268" spans="1:5" x14ac:dyDescent="0.25">
      <c r="A2268" t="s">
        <v>68</v>
      </c>
      <c r="B2268" s="190">
        <v>43981</v>
      </c>
      <c r="C2268">
        <v>49</v>
      </c>
      <c r="D2268" t="s">
        <v>460</v>
      </c>
      <c r="E2268">
        <v>9594.7900000000009</v>
      </c>
    </row>
    <row r="2269" spans="1:5" x14ac:dyDescent="0.25">
      <c r="A2269" t="s">
        <v>69</v>
      </c>
      <c r="B2269" s="190">
        <v>43981</v>
      </c>
      <c r="C2269">
        <v>49</v>
      </c>
      <c r="D2269" t="s">
        <v>449</v>
      </c>
      <c r="E2269">
        <v>42524491.799999997</v>
      </c>
    </row>
    <row r="2270" spans="1:5" x14ac:dyDescent="0.25">
      <c r="A2270" t="s">
        <v>69</v>
      </c>
      <c r="B2270" s="190">
        <v>43981</v>
      </c>
      <c r="C2270">
        <v>49</v>
      </c>
      <c r="D2270" t="s">
        <v>450</v>
      </c>
      <c r="E2270">
        <v>2394500.09</v>
      </c>
    </row>
    <row r="2271" spans="1:5" x14ac:dyDescent="0.25">
      <c r="A2271" t="s">
        <v>69</v>
      </c>
      <c r="B2271" s="190">
        <v>43981</v>
      </c>
      <c r="C2271">
        <v>49</v>
      </c>
      <c r="D2271" t="s">
        <v>451</v>
      </c>
      <c r="E2271">
        <v>8657235.0199999996</v>
      </c>
    </row>
    <row r="2272" spans="1:5" x14ac:dyDescent="0.25">
      <c r="A2272" t="s">
        <v>69</v>
      </c>
      <c r="B2272" s="190">
        <v>43981</v>
      </c>
      <c r="C2272">
        <v>49</v>
      </c>
      <c r="D2272" t="s">
        <v>452</v>
      </c>
      <c r="E2272">
        <v>15396802.17</v>
      </c>
    </row>
    <row r="2273" spans="1:5" x14ac:dyDescent="0.25">
      <c r="A2273" t="s">
        <v>69</v>
      </c>
      <c r="B2273" s="190">
        <v>43981</v>
      </c>
      <c r="C2273">
        <v>49</v>
      </c>
      <c r="D2273" t="s">
        <v>453</v>
      </c>
      <c r="E2273">
        <v>19286608.899999999</v>
      </c>
    </row>
    <row r="2274" spans="1:5" x14ac:dyDescent="0.25">
      <c r="A2274" t="s">
        <v>69</v>
      </c>
      <c r="B2274" s="190">
        <v>43981</v>
      </c>
      <c r="C2274">
        <v>49</v>
      </c>
      <c r="D2274" t="s">
        <v>454</v>
      </c>
      <c r="E2274">
        <v>38824.22</v>
      </c>
    </row>
    <row r="2275" spans="1:5" x14ac:dyDescent="0.25">
      <c r="A2275" t="s">
        <v>69</v>
      </c>
      <c r="B2275" s="190">
        <v>43981</v>
      </c>
      <c r="C2275">
        <v>49</v>
      </c>
      <c r="D2275" t="s">
        <v>455</v>
      </c>
      <c r="E2275">
        <v>24346388.050000001</v>
      </c>
    </row>
    <row r="2276" spans="1:5" x14ac:dyDescent="0.25">
      <c r="A2276" t="s">
        <v>69</v>
      </c>
      <c r="B2276" s="190">
        <v>43981</v>
      </c>
      <c r="C2276">
        <v>49</v>
      </c>
      <c r="D2276" t="s">
        <v>456</v>
      </c>
      <c r="E2276">
        <v>1029701.93</v>
      </c>
    </row>
    <row r="2277" spans="1:5" x14ac:dyDescent="0.25">
      <c r="A2277" t="s">
        <v>69</v>
      </c>
      <c r="B2277" s="190">
        <v>43981</v>
      </c>
      <c r="C2277">
        <v>49</v>
      </c>
      <c r="D2277" t="s">
        <v>457</v>
      </c>
      <c r="E2277">
        <v>3225247.06</v>
      </c>
    </row>
    <row r="2278" spans="1:5" x14ac:dyDescent="0.25">
      <c r="A2278" t="s">
        <v>69</v>
      </c>
      <c r="B2278" s="190">
        <v>43981</v>
      </c>
      <c r="C2278">
        <v>49</v>
      </c>
      <c r="D2278" t="s">
        <v>458</v>
      </c>
      <c r="E2278">
        <v>4731681.5599999996</v>
      </c>
    </row>
    <row r="2279" spans="1:5" x14ac:dyDescent="0.25">
      <c r="A2279" t="s">
        <v>69</v>
      </c>
      <c r="B2279" s="190">
        <v>43981</v>
      </c>
      <c r="C2279">
        <v>49</v>
      </c>
      <c r="D2279" t="s">
        <v>459</v>
      </c>
      <c r="E2279">
        <v>4926114.49</v>
      </c>
    </row>
    <row r="2280" spans="1:5" x14ac:dyDescent="0.25">
      <c r="A2280" t="s">
        <v>69</v>
      </c>
      <c r="B2280" s="190">
        <v>43981</v>
      </c>
      <c r="C2280">
        <v>49</v>
      </c>
      <c r="D2280" t="s">
        <v>460</v>
      </c>
      <c r="E2280">
        <v>6866.95</v>
      </c>
    </row>
    <row r="2281" spans="1:5" x14ac:dyDescent="0.25">
      <c r="A2281" t="s">
        <v>70</v>
      </c>
      <c r="B2281" s="190">
        <v>43981</v>
      </c>
      <c r="C2281">
        <v>49</v>
      </c>
      <c r="D2281" t="s">
        <v>449</v>
      </c>
      <c r="E2281">
        <v>362109</v>
      </c>
    </row>
    <row r="2282" spans="1:5" x14ac:dyDescent="0.25">
      <c r="A2282" t="s">
        <v>70</v>
      </c>
      <c r="B2282" s="190">
        <v>43981</v>
      </c>
      <c r="C2282">
        <v>49</v>
      </c>
      <c r="D2282" t="s">
        <v>450</v>
      </c>
      <c r="E2282">
        <v>28895</v>
      </c>
    </row>
    <row r="2283" spans="1:5" x14ac:dyDescent="0.25">
      <c r="A2283" t="s">
        <v>70</v>
      </c>
      <c r="B2283" s="190">
        <v>43981</v>
      </c>
      <c r="C2283">
        <v>49</v>
      </c>
      <c r="D2283" t="s">
        <v>451</v>
      </c>
      <c r="E2283">
        <v>49849</v>
      </c>
    </row>
    <row r="2284" spans="1:5" x14ac:dyDescent="0.25">
      <c r="A2284" t="s">
        <v>70</v>
      </c>
      <c r="B2284" s="190">
        <v>43981</v>
      </c>
      <c r="C2284">
        <v>49</v>
      </c>
      <c r="D2284" t="s">
        <v>452</v>
      </c>
      <c r="E2284">
        <v>9140</v>
      </c>
    </row>
    <row r="2285" spans="1:5" x14ac:dyDescent="0.25">
      <c r="A2285" t="s">
        <v>70</v>
      </c>
      <c r="B2285" s="190">
        <v>43981</v>
      </c>
      <c r="C2285">
        <v>49</v>
      </c>
      <c r="D2285" t="s">
        <v>453</v>
      </c>
      <c r="E2285">
        <v>1473</v>
      </c>
    </row>
    <row r="2286" spans="1:5" x14ac:dyDescent="0.25">
      <c r="A2286" t="s">
        <v>70</v>
      </c>
      <c r="B2286" s="190">
        <v>43981</v>
      </c>
      <c r="C2286">
        <v>49</v>
      </c>
      <c r="D2286" t="s">
        <v>454</v>
      </c>
      <c r="E2286">
        <v>6</v>
      </c>
    </row>
    <row r="2287" spans="1:5" x14ac:dyDescent="0.25">
      <c r="A2287" t="s">
        <v>70</v>
      </c>
      <c r="B2287" s="190">
        <v>43981</v>
      </c>
      <c r="C2287">
        <v>49</v>
      </c>
      <c r="D2287" t="s">
        <v>455</v>
      </c>
      <c r="E2287">
        <v>194099</v>
      </c>
    </row>
    <row r="2288" spans="1:5" x14ac:dyDescent="0.25">
      <c r="A2288" t="s">
        <v>70</v>
      </c>
      <c r="B2288" s="190">
        <v>43981</v>
      </c>
      <c r="C2288">
        <v>49</v>
      </c>
      <c r="D2288" t="s">
        <v>456</v>
      </c>
      <c r="E2288">
        <v>22874</v>
      </c>
    </row>
    <row r="2289" spans="1:5" x14ac:dyDescent="0.25">
      <c r="A2289" t="s">
        <v>70</v>
      </c>
      <c r="B2289" s="190">
        <v>43981</v>
      </c>
      <c r="C2289">
        <v>49</v>
      </c>
      <c r="D2289" t="s">
        <v>457</v>
      </c>
      <c r="E2289">
        <v>17293</v>
      </c>
    </row>
    <row r="2290" spans="1:5" x14ac:dyDescent="0.25">
      <c r="A2290" t="s">
        <v>70</v>
      </c>
      <c r="B2290" s="190">
        <v>43981</v>
      </c>
      <c r="C2290">
        <v>49</v>
      </c>
      <c r="D2290" t="s">
        <v>458</v>
      </c>
      <c r="E2290">
        <v>5329</v>
      </c>
    </row>
    <row r="2291" spans="1:5" x14ac:dyDescent="0.25">
      <c r="A2291" t="s">
        <v>70</v>
      </c>
      <c r="B2291" s="190">
        <v>43981</v>
      </c>
      <c r="C2291">
        <v>49</v>
      </c>
      <c r="D2291" t="s">
        <v>459</v>
      </c>
      <c r="E2291">
        <v>891</v>
      </c>
    </row>
    <row r="2292" spans="1:5" x14ac:dyDescent="0.25">
      <c r="A2292" t="s">
        <v>70</v>
      </c>
      <c r="B2292" s="190">
        <v>43981</v>
      </c>
      <c r="C2292">
        <v>49</v>
      </c>
      <c r="D2292" t="s">
        <v>460</v>
      </c>
      <c r="E2292">
        <v>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RowHeight="15" x14ac:dyDescent="0.25"/>
  <cols>
    <col min="1" max="1" width="12.42578125" style="234" customWidth="1"/>
    <col min="2" max="2" width="42.7109375" style="232" customWidth="1"/>
    <col min="3" max="3" width="26.140625" style="233" customWidth="1"/>
    <col min="4" max="16384" width="9.140625" style="232"/>
  </cols>
  <sheetData>
    <row r="1" spans="1:4" x14ac:dyDescent="0.25">
      <c r="A1" s="236" t="s">
        <v>237</v>
      </c>
      <c r="B1" s="235" t="s">
        <v>238</v>
      </c>
      <c r="C1" s="230" t="s">
        <v>53</v>
      </c>
      <c r="D1" s="236" t="s">
        <v>237</v>
      </c>
    </row>
    <row r="2" spans="1:4" x14ac:dyDescent="0.25">
      <c r="A2" s="238" t="s">
        <v>584</v>
      </c>
      <c r="B2" s="235" t="s">
        <v>244</v>
      </c>
      <c r="C2" s="230" t="s">
        <v>446</v>
      </c>
      <c r="D2" s="232" t="str">
        <f t="shared" ref="D2:D65" si="0">TRIM(A2)</f>
        <v>1012</v>
      </c>
    </row>
    <row r="3" spans="1:4" x14ac:dyDescent="0.25">
      <c r="A3" s="236">
        <v>1247</v>
      </c>
      <c r="B3" s="235" t="s">
        <v>247</v>
      </c>
      <c r="C3" s="230" t="s">
        <v>446</v>
      </c>
      <c r="D3" s="232" t="str">
        <f t="shared" si="0"/>
        <v>1247</v>
      </c>
    </row>
    <row r="4" spans="1:4" x14ac:dyDescent="0.25">
      <c r="A4" s="236">
        <v>1101</v>
      </c>
      <c r="B4" s="235" t="s">
        <v>245</v>
      </c>
      <c r="C4" s="230" t="s">
        <v>447</v>
      </c>
      <c r="D4" s="232" t="str">
        <f t="shared" si="0"/>
        <v>1101</v>
      </c>
    </row>
    <row r="5" spans="1:4" x14ac:dyDescent="0.25">
      <c r="A5" s="236">
        <v>1301</v>
      </c>
      <c r="B5" s="235" t="s">
        <v>248</v>
      </c>
      <c r="C5" s="230" t="s">
        <v>447</v>
      </c>
      <c r="D5" s="232" t="str">
        <f t="shared" si="0"/>
        <v>1301</v>
      </c>
    </row>
    <row r="6" spans="1:4" x14ac:dyDescent="0.25">
      <c r="A6" s="236">
        <v>2107</v>
      </c>
      <c r="B6" s="235" t="s">
        <v>251</v>
      </c>
      <c r="C6" s="230" t="s">
        <v>443</v>
      </c>
      <c r="D6" s="232" t="str">
        <f t="shared" si="0"/>
        <v>2107</v>
      </c>
    </row>
    <row r="7" spans="1:4" x14ac:dyDescent="0.25">
      <c r="A7" s="236">
        <v>2121</v>
      </c>
      <c r="B7" s="235" t="s">
        <v>252</v>
      </c>
      <c r="C7" s="230" t="s">
        <v>443</v>
      </c>
      <c r="D7" s="232" t="str">
        <f t="shared" si="0"/>
        <v>2121</v>
      </c>
    </row>
    <row r="8" spans="1:4" x14ac:dyDescent="0.25">
      <c r="A8" s="236">
        <v>2131</v>
      </c>
      <c r="B8" s="235" t="s">
        <v>253</v>
      </c>
      <c r="C8" s="230" t="s">
        <v>443</v>
      </c>
      <c r="D8" s="232" t="str">
        <f t="shared" si="0"/>
        <v>2131</v>
      </c>
    </row>
    <row r="9" spans="1:4" x14ac:dyDescent="0.25">
      <c r="A9" s="236">
        <v>2221</v>
      </c>
      <c r="B9" s="235" t="s">
        <v>254</v>
      </c>
      <c r="C9" s="230" t="s">
        <v>444</v>
      </c>
      <c r="D9" s="232" t="str">
        <f t="shared" si="0"/>
        <v>2221</v>
      </c>
    </row>
    <row r="10" spans="1:4" x14ac:dyDescent="0.25">
      <c r="A10" s="236">
        <v>2231</v>
      </c>
      <c r="B10" s="235" t="s">
        <v>255</v>
      </c>
      <c r="C10" s="230" t="s">
        <v>444</v>
      </c>
      <c r="D10" s="232" t="str">
        <f t="shared" si="0"/>
        <v>2231</v>
      </c>
    </row>
    <row r="11" spans="1:4" x14ac:dyDescent="0.25">
      <c r="A11" s="236">
        <v>2237</v>
      </c>
      <c r="B11" s="235" t="s">
        <v>256</v>
      </c>
      <c r="C11" s="230" t="s">
        <v>444</v>
      </c>
      <c r="D11" s="232" t="str">
        <f t="shared" si="0"/>
        <v>2237</v>
      </c>
    </row>
    <row r="12" spans="1:4" x14ac:dyDescent="0.25">
      <c r="A12" s="236" t="s">
        <v>544</v>
      </c>
      <c r="B12" s="235" t="s">
        <v>257</v>
      </c>
      <c r="C12" s="230" t="s">
        <v>444</v>
      </c>
      <c r="D12" s="232" t="str">
        <f t="shared" si="0"/>
        <v>22EN</v>
      </c>
    </row>
    <row r="13" spans="1:4" x14ac:dyDescent="0.25">
      <c r="A13" s="236">
        <v>2321</v>
      </c>
      <c r="B13" s="235" t="s">
        <v>258</v>
      </c>
      <c r="C13" s="230" t="s">
        <v>445</v>
      </c>
      <c r="D13" s="232" t="str">
        <f t="shared" si="0"/>
        <v>2321</v>
      </c>
    </row>
    <row r="14" spans="1:4" x14ac:dyDescent="0.25">
      <c r="A14" s="236">
        <v>2331</v>
      </c>
      <c r="B14" s="235" t="s">
        <v>259</v>
      </c>
      <c r="C14" s="230" t="s">
        <v>445</v>
      </c>
      <c r="D14" s="232" t="str">
        <f t="shared" si="0"/>
        <v>2331</v>
      </c>
    </row>
    <row r="15" spans="1:4" x14ac:dyDescent="0.25">
      <c r="A15" s="236">
        <v>2367</v>
      </c>
      <c r="B15" s="235" t="s">
        <v>260</v>
      </c>
      <c r="C15" s="230" t="s">
        <v>445</v>
      </c>
      <c r="D15" s="232" t="str">
        <f t="shared" si="0"/>
        <v>2367</v>
      </c>
    </row>
    <row r="16" spans="1:4" x14ac:dyDescent="0.25">
      <c r="A16" s="236">
        <v>2421</v>
      </c>
      <c r="B16" s="235" t="s">
        <v>262</v>
      </c>
      <c r="C16" s="230" t="s">
        <v>445</v>
      </c>
      <c r="D16" s="232" t="str">
        <f t="shared" si="0"/>
        <v>2421</v>
      </c>
    </row>
    <row r="17" spans="1:4" x14ac:dyDescent="0.25">
      <c r="A17" s="236">
        <v>2431</v>
      </c>
      <c r="B17" s="235" t="s">
        <v>263</v>
      </c>
      <c r="C17" s="230" t="s">
        <v>445</v>
      </c>
      <c r="D17" s="232" t="str">
        <f t="shared" si="0"/>
        <v>2431</v>
      </c>
    </row>
    <row r="18" spans="1:4" x14ac:dyDescent="0.25">
      <c r="A18" s="236">
        <v>2496</v>
      </c>
      <c r="B18" s="235" t="s">
        <v>264</v>
      </c>
      <c r="C18" s="230" t="s">
        <v>445</v>
      </c>
      <c r="D18" s="232" t="str">
        <f t="shared" si="0"/>
        <v>2496</v>
      </c>
    </row>
    <row r="19" spans="1:4" x14ac:dyDescent="0.25">
      <c r="A19" s="236">
        <v>3321</v>
      </c>
      <c r="B19" s="235" t="s">
        <v>266</v>
      </c>
      <c r="C19" s="230" t="s">
        <v>445</v>
      </c>
      <c r="D19" s="232" t="str">
        <f t="shared" si="0"/>
        <v>3321</v>
      </c>
    </row>
    <row r="20" spans="1:4" x14ac:dyDescent="0.25">
      <c r="A20" s="236">
        <v>3331</v>
      </c>
      <c r="B20" s="235" t="s">
        <v>267</v>
      </c>
      <c r="C20" s="230" t="s">
        <v>445</v>
      </c>
      <c r="D20" s="232" t="str">
        <f t="shared" si="0"/>
        <v>3331</v>
      </c>
    </row>
    <row r="21" spans="1:4" x14ac:dyDescent="0.25">
      <c r="A21" s="236">
        <v>3367</v>
      </c>
      <c r="B21" s="235" t="s">
        <v>268</v>
      </c>
      <c r="C21" s="230" t="s">
        <v>445</v>
      </c>
      <c r="D21" s="232" t="str">
        <f t="shared" si="0"/>
        <v>3367</v>
      </c>
    </row>
    <row r="22" spans="1:4" x14ac:dyDescent="0.25">
      <c r="A22" s="236">
        <v>3421</v>
      </c>
      <c r="B22" s="235" t="s">
        <v>270</v>
      </c>
      <c r="C22" s="230" t="s">
        <v>445</v>
      </c>
      <c r="D22" s="232" t="str">
        <f t="shared" si="0"/>
        <v>3421</v>
      </c>
    </row>
    <row r="23" spans="1:4" x14ac:dyDescent="0.25">
      <c r="A23" s="236">
        <v>3431</v>
      </c>
      <c r="B23" s="235" t="s">
        <v>271</v>
      </c>
      <c r="C23" s="230" t="s">
        <v>445</v>
      </c>
      <c r="D23" s="232" t="str">
        <f t="shared" si="0"/>
        <v>3431</v>
      </c>
    </row>
    <row r="24" spans="1:4" x14ac:dyDescent="0.25">
      <c r="A24" s="236">
        <v>3496</v>
      </c>
      <c r="B24" s="235" t="s">
        <v>272</v>
      </c>
      <c r="C24" s="230" t="s">
        <v>445</v>
      </c>
      <c r="D24" s="232" t="str">
        <f t="shared" si="0"/>
        <v>3496</v>
      </c>
    </row>
    <row r="25" spans="1:4" x14ac:dyDescent="0.25">
      <c r="A25" s="236" t="s">
        <v>618</v>
      </c>
      <c r="B25" s="235" t="s">
        <v>246</v>
      </c>
      <c r="C25" s="230" t="s">
        <v>445</v>
      </c>
      <c r="D25" s="232" t="str">
        <f t="shared" si="0"/>
        <v>11EN</v>
      </c>
    </row>
    <row r="26" spans="1:4" x14ac:dyDescent="0.25">
      <c r="A26" s="236" t="s">
        <v>535</v>
      </c>
      <c r="B26" s="235" t="s">
        <v>249</v>
      </c>
      <c r="C26" s="230" t="s">
        <v>445</v>
      </c>
      <c r="D26" s="232" t="str">
        <f t="shared" si="0"/>
        <v>14EN</v>
      </c>
    </row>
    <row r="27" spans="1:4" x14ac:dyDescent="0.25">
      <c r="A27" s="236" t="s">
        <v>574</v>
      </c>
      <c r="B27" s="235" t="s">
        <v>250</v>
      </c>
      <c r="C27" s="230" t="s">
        <v>445</v>
      </c>
      <c r="D27" s="232" t="str">
        <f t="shared" si="0"/>
        <v>17EN</v>
      </c>
    </row>
    <row r="28" spans="1:4" x14ac:dyDescent="0.25">
      <c r="A28" s="236" t="s">
        <v>567</v>
      </c>
      <c r="B28" s="235" t="s">
        <v>261</v>
      </c>
      <c r="C28" s="230" t="s">
        <v>445</v>
      </c>
      <c r="D28" s="232" t="str">
        <f t="shared" si="0"/>
        <v>23EN</v>
      </c>
    </row>
    <row r="29" spans="1:4" x14ac:dyDescent="0.25">
      <c r="A29" s="236" t="s">
        <v>530</v>
      </c>
      <c r="B29" s="235" t="s">
        <v>265</v>
      </c>
      <c r="C29" s="230" t="s">
        <v>445</v>
      </c>
      <c r="D29" s="232" t="str">
        <f t="shared" si="0"/>
        <v>24EN</v>
      </c>
    </row>
    <row r="30" spans="1:4" x14ac:dyDescent="0.25">
      <c r="A30" s="236" t="s">
        <v>537</v>
      </c>
      <c r="B30" s="235" t="s">
        <v>269</v>
      </c>
      <c r="C30" s="230" t="s">
        <v>445</v>
      </c>
      <c r="D30" s="232" t="str">
        <f t="shared" si="0"/>
        <v>33EN</v>
      </c>
    </row>
    <row r="31" spans="1:4" x14ac:dyDescent="0.25">
      <c r="A31" s="236" t="s">
        <v>549</v>
      </c>
      <c r="B31" s="235" t="s">
        <v>273</v>
      </c>
      <c r="C31" s="230" t="s">
        <v>445</v>
      </c>
      <c r="D31" s="232" t="str">
        <f t="shared" si="0"/>
        <v>34EN</v>
      </c>
    </row>
    <row r="32" spans="1:4" x14ac:dyDescent="0.25">
      <c r="A32" s="236" t="s">
        <v>617</v>
      </c>
      <c r="B32" s="235" t="s">
        <v>276</v>
      </c>
      <c r="C32" s="230" t="s">
        <v>445</v>
      </c>
      <c r="D32" s="232" t="str">
        <f t="shared" si="0"/>
        <v>55EN</v>
      </c>
    </row>
    <row r="33" spans="1:4" x14ac:dyDescent="0.25">
      <c r="A33" s="236" t="s">
        <v>616</v>
      </c>
      <c r="B33" s="235" t="s">
        <v>277</v>
      </c>
      <c r="C33" s="230" t="s">
        <v>445</v>
      </c>
      <c r="D33" s="232" t="str">
        <f t="shared" si="0"/>
        <v>58ENLH</v>
      </c>
    </row>
    <row r="34" spans="1:4" x14ac:dyDescent="0.25">
      <c r="A34" s="236" t="s">
        <v>615</v>
      </c>
      <c r="B34" s="235" t="s">
        <v>278</v>
      </c>
      <c r="C34" s="230" t="s">
        <v>445</v>
      </c>
      <c r="D34" s="232" t="str">
        <f t="shared" si="0"/>
        <v>58ENLL</v>
      </c>
    </row>
    <row r="35" spans="1:4" x14ac:dyDescent="0.25">
      <c r="A35" s="236" t="s">
        <v>614</v>
      </c>
      <c r="B35" s="235" t="s">
        <v>279</v>
      </c>
      <c r="C35" s="230" t="s">
        <v>445</v>
      </c>
      <c r="D35" s="232" t="str">
        <f t="shared" si="0"/>
        <v>58ENXLH</v>
      </c>
    </row>
    <row r="36" spans="1:4" x14ac:dyDescent="0.25">
      <c r="A36" s="236" t="s">
        <v>613</v>
      </c>
      <c r="B36" s="235" t="s">
        <v>280</v>
      </c>
      <c r="C36" s="230" t="s">
        <v>445</v>
      </c>
      <c r="D36" s="232" t="str">
        <f t="shared" si="0"/>
        <v>58ENXLL</v>
      </c>
    </row>
    <row r="37" spans="1:4" x14ac:dyDescent="0.25">
      <c r="A37" s="236" t="s">
        <v>612</v>
      </c>
      <c r="B37" s="235" t="s">
        <v>281</v>
      </c>
      <c r="C37" s="230" t="s">
        <v>445</v>
      </c>
      <c r="D37" s="232" t="str">
        <f t="shared" si="0"/>
        <v>71EN</v>
      </c>
    </row>
    <row r="38" spans="1:4" x14ac:dyDescent="0.25">
      <c r="A38" s="236" t="s">
        <v>570</v>
      </c>
      <c r="B38" s="235" t="s">
        <v>282</v>
      </c>
      <c r="C38" s="230" t="s">
        <v>445</v>
      </c>
      <c r="D38" s="232" t="str">
        <f t="shared" si="0"/>
        <v>74EN</v>
      </c>
    </row>
    <row r="39" spans="1:4" x14ac:dyDescent="0.25">
      <c r="A39" s="236" t="s">
        <v>579</v>
      </c>
      <c r="B39" s="235" t="s">
        <v>283</v>
      </c>
      <c r="C39" s="230" t="s">
        <v>445</v>
      </c>
      <c r="D39" s="232" t="str">
        <f t="shared" si="0"/>
        <v>77EN</v>
      </c>
    </row>
    <row r="40" spans="1:4" x14ac:dyDescent="0.25">
      <c r="A40" s="236">
        <v>8011</v>
      </c>
      <c r="B40" s="235" t="s">
        <v>284</v>
      </c>
      <c r="C40" s="230" t="s">
        <v>448</v>
      </c>
      <c r="D40" s="232" t="str">
        <f t="shared" si="0"/>
        <v>8011</v>
      </c>
    </row>
    <row r="41" spans="1:4" x14ac:dyDescent="0.25">
      <c r="A41" s="236" t="s">
        <v>611</v>
      </c>
      <c r="B41" s="235" t="s">
        <v>239</v>
      </c>
      <c r="C41" s="230" t="s">
        <v>448</v>
      </c>
      <c r="D41" s="232" t="str">
        <f t="shared" si="0"/>
        <v>???</v>
      </c>
    </row>
    <row r="42" spans="1:4" x14ac:dyDescent="0.25">
      <c r="A42" s="236" t="s">
        <v>562</v>
      </c>
      <c r="B42" s="235" t="s">
        <v>240</v>
      </c>
      <c r="C42" s="230" t="s">
        <v>448</v>
      </c>
      <c r="D42" s="232" t="str">
        <f t="shared" si="0"/>
        <v>01EN</v>
      </c>
    </row>
    <row r="43" spans="1:4" x14ac:dyDescent="0.25">
      <c r="A43" s="236" t="s">
        <v>555</v>
      </c>
      <c r="B43" s="235" t="s">
        <v>241</v>
      </c>
      <c r="C43" s="230" t="s">
        <v>448</v>
      </c>
      <c r="D43" s="232" t="str">
        <f t="shared" si="0"/>
        <v>02EN</v>
      </c>
    </row>
    <row r="44" spans="1:4" x14ac:dyDescent="0.25">
      <c r="A44" s="236" t="s">
        <v>610</v>
      </c>
      <c r="B44" s="235" t="s">
        <v>242</v>
      </c>
      <c r="C44" s="230" t="s">
        <v>448</v>
      </c>
      <c r="D44" s="232" t="str">
        <f t="shared" si="0"/>
        <v>05EN</v>
      </c>
    </row>
    <row r="45" spans="1:4" x14ac:dyDescent="0.25">
      <c r="A45" s="236" t="s">
        <v>609</v>
      </c>
      <c r="B45" s="235" t="s">
        <v>243</v>
      </c>
      <c r="C45" s="230" t="s">
        <v>448</v>
      </c>
      <c r="D45" s="232" t="str">
        <f t="shared" si="0"/>
        <v>08EN</v>
      </c>
    </row>
    <row r="46" spans="1:4" x14ac:dyDescent="0.25">
      <c r="A46" s="236" t="s">
        <v>608</v>
      </c>
      <c r="B46" s="235" t="s">
        <v>274</v>
      </c>
      <c r="C46" s="230" t="s">
        <v>448</v>
      </c>
      <c r="D46" s="232" t="str">
        <f t="shared" si="0"/>
        <v>50EN</v>
      </c>
    </row>
    <row r="47" spans="1:4" x14ac:dyDescent="0.25">
      <c r="A47" s="236" t="s">
        <v>607</v>
      </c>
      <c r="B47" s="235" t="s">
        <v>275</v>
      </c>
      <c r="C47" s="230" t="s">
        <v>448</v>
      </c>
      <c r="D47" s="232" t="str">
        <f t="shared" si="0"/>
        <v>52EN</v>
      </c>
    </row>
    <row r="48" spans="1:4" x14ac:dyDescent="0.25">
      <c r="A48" s="236" t="s">
        <v>497</v>
      </c>
      <c r="B48" s="235" t="s">
        <v>285</v>
      </c>
      <c r="C48" s="291" t="s">
        <v>446</v>
      </c>
      <c r="D48" s="232" t="str">
        <f t="shared" si="0"/>
        <v>A16</v>
      </c>
    </row>
    <row r="49" spans="1:4" x14ac:dyDescent="0.25">
      <c r="A49" s="236" t="s">
        <v>497</v>
      </c>
      <c r="B49" s="235" t="s">
        <v>286</v>
      </c>
      <c r="C49" s="291"/>
      <c r="D49" s="232" t="str">
        <f t="shared" si="0"/>
        <v>A16</v>
      </c>
    </row>
    <row r="50" spans="1:4" x14ac:dyDescent="0.25">
      <c r="A50" s="236" t="s">
        <v>497</v>
      </c>
      <c r="B50" s="235" t="s">
        <v>287</v>
      </c>
      <c r="C50" s="291"/>
      <c r="D50" s="232" t="str">
        <f t="shared" si="0"/>
        <v>A16</v>
      </c>
    </row>
    <row r="51" spans="1:4" x14ac:dyDescent="0.25">
      <c r="A51" s="236" t="s">
        <v>497</v>
      </c>
      <c r="B51" s="235" t="s">
        <v>288</v>
      </c>
      <c r="C51" s="291"/>
      <c r="D51" s="232" t="str">
        <f t="shared" si="0"/>
        <v>A16</v>
      </c>
    </row>
    <row r="52" spans="1:4" x14ac:dyDescent="0.25">
      <c r="A52" s="236" t="s">
        <v>497</v>
      </c>
      <c r="B52" s="235" t="s">
        <v>289</v>
      </c>
      <c r="C52" s="291"/>
      <c r="D52" s="232" t="str">
        <f t="shared" si="0"/>
        <v>A16</v>
      </c>
    </row>
    <row r="53" spans="1:4" x14ac:dyDescent="0.25">
      <c r="A53" s="236" t="s">
        <v>497</v>
      </c>
      <c r="B53" s="235" t="s">
        <v>290</v>
      </c>
      <c r="C53" s="291"/>
      <c r="D53" s="232" t="str">
        <f t="shared" si="0"/>
        <v>A16</v>
      </c>
    </row>
    <row r="54" spans="1:4" x14ac:dyDescent="0.25">
      <c r="A54" s="236" t="s">
        <v>497</v>
      </c>
      <c r="B54" s="235" t="s">
        <v>291</v>
      </c>
      <c r="C54" s="291"/>
      <c r="D54" s="232" t="str">
        <f t="shared" si="0"/>
        <v>A16</v>
      </c>
    </row>
    <row r="55" spans="1:4" x14ac:dyDescent="0.25">
      <c r="A55" s="236" t="s">
        <v>497</v>
      </c>
      <c r="B55" s="235" t="s">
        <v>292</v>
      </c>
      <c r="C55" s="291"/>
      <c r="D55" s="232" t="str">
        <f t="shared" si="0"/>
        <v>A16</v>
      </c>
    </row>
    <row r="56" spans="1:4" x14ac:dyDescent="0.25">
      <c r="A56" s="236" t="s">
        <v>497</v>
      </c>
      <c r="B56" s="235" t="s">
        <v>293</v>
      </c>
      <c r="C56" s="291"/>
      <c r="D56" s="232" t="str">
        <f t="shared" si="0"/>
        <v>A16</v>
      </c>
    </row>
    <row r="57" spans="1:4" x14ac:dyDescent="0.25">
      <c r="A57" s="236" t="s">
        <v>469</v>
      </c>
      <c r="B57" s="235" t="s">
        <v>294</v>
      </c>
      <c r="C57" s="291" t="s">
        <v>447</v>
      </c>
      <c r="D57" s="232" t="str">
        <f t="shared" si="0"/>
        <v>A60</v>
      </c>
    </row>
    <row r="58" spans="1:4" x14ac:dyDescent="0.25">
      <c r="A58" s="236" t="s">
        <v>469</v>
      </c>
      <c r="B58" s="235" t="s">
        <v>295</v>
      </c>
      <c r="C58" s="291"/>
      <c r="D58" s="232" t="str">
        <f t="shared" si="0"/>
        <v>A60</v>
      </c>
    </row>
    <row r="59" spans="1:4" x14ac:dyDescent="0.25">
      <c r="A59" s="236" t="s">
        <v>469</v>
      </c>
      <c r="B59" s="235" t="s">
        <v>296</v>
      </c>
      <c r="C59" s="291"/>
      <c r="D59" s="232" t="str">
        <f t="shared" si="0"/>
        <v>A60</v>
      </c>
    </row>
    <row r="60" spans="1:4" x14ac:dyDescent="0.25">
      <c r="A60" s="236" t="s">
        <v>469</v>
      </c>
      <c r="B60" s="235" t="s">
        <v>297</v>
      </c>
      <c r="C60" s="291"/>
      <c r="D60" s="232" t="str">
        <f t="shared" si="0"/>
        <v>A60</v>
      </c>
    </row>
    <row r="61" spans="1:4" x14ac:dyDescent="0.25">
      <c r="A61" s="236" t="s">
        <v>469</v>
      </c>
      <c r="B61" s="235" t="s">
        <v>298</v>
      </c>
      <c r="C61" s="291"/>
      <c r="D61" s="232" t="str">
        <f t="shared" si="0"/>
        <v>A60</v>
      </c>
    </row>
    <row r="62" spans="1:4" x14ac:dyDescent="0.25">
      <c r="A62" s="236" t="s">
        <v>469</v>
      </c>
      <c r="B62" s="235" t="s">
        <v>299</v>
      </c>
      <c r="C62" s="291"/>
      <c r="D62" s="232" t="str">
        <f t="shared" si="0"/>
        <v>A60</v>
      </c>
    </row>
    <row r="63" spans="1:4" x14ac:dyDescent="0.25">
      <c r="A63" s="236" t="s">
        <v>508</v>
      </c>
      <c r="B63" s="235" t="s">
        <v>300</v>
      </c>
      <c r="C63" s="291" t="s">
        <v>445</v>
      </c>
      <c r="D63" s="232" t="str">
        <f t="shared" si="0"/>
        <v>B32</v>
      </c>
    </row>
    <row r="64" spans="1:4" x14ac:dyDescent="0.25">
      <c r="A64" s="236" t="s">
        <v>508</v>
      </c>
      <c r="B64" s="235" t="s">
        <v>301</v>
      </c>
      <c r="C64" s="291"/>
      <c r="D64" s="232" t="str">
        <f t="shared" si="0"/>
        <v>B32</v>
      </c>
    </row>
    <row r="65" spans="1:4" x14ac:dyDescent="0.25">
      <c r="A65" s="236" t="s">
        <v>508</v>
      </c>
      <c r="B65" s="235" t="s">
        <v>302</v>
      </c>
      <c r="C65" s="291"/>
      <c r="D65" s="232" t="str">
        <f t="shared" si="0"/>
        <v>B32</v>
      </c>
    </row>
    <row r="66" spans="1:4" x14ac:dyDescent="0.25">
      <c r="A66" s="236" t="s">
        <v>508</v>
      </c>
      <c r="B66" s="235" t="s">
        <v>303</v>
      </c>
      <c r="C66" s="291"/>
      <c r="D66" s="232" t="str">
        <f t="shared" ref="D66:D129" si="1">TRIM(A66)</f>
        <v>B32</v>
      </c>
    </row>
    <row r="67" spans="1:4" x14ac:dyDescent="0.25">
      <c r="A67" s="236" t="s">
        <v>508</v>
      </c>
      <c r="B67" s="235" t="s">
        <v>304</v>
      </c>
      <c r="C67" s="291"/>
      <c r="D67" s="232" t="str">
        <f t="shared" si="1"/>
        <v>B32</v>
      </c>
    </row>
    <row r="68" spans="1:4" x14ac:dyDescent="0.25">
      <c r="A68" s="236" t="s">
        <v>508</v>
      </c>
      <c r="B68" s="235" t="s">
        <v>305</v>
      </c>
      <c r="C68" s="291"/>
      <c r="D68" s="232" t="str">
        <f t="shared" si="1"/>
        <v>B32</v>
      </c>
    </row>
    <row r="69" spans="1:4" x14ac:dyDescent="0.25">
      <c r="A69" s="236" t="s">
        <v>606</v>
      </c>
      <c r="B69" s="235" t="s">
        <v>306</v>
      </c>
      <c r="C69" s="291" t="s">
        <v>448</v>
      </c>
      <c r="D69" s="232" t="str">
        <f t="shared" si="1"/>
        <v>B62</v>
      </c>
    </row>
    <row r="70" spans="1:4" x14ac:dyDescent="0.25">
      <c r="A70" s="236" t="s">
        <v>606</v>
      </c>
      <c r="B70" s="235" t="s">
        <v>307</v>
      </c>
      <c r="C70" s="291"/>
      <c r="D70" s="232" t="str">
        <f t="shared" si="1"/>
        <v>B62</v>
      </c>
    </row>
    <row r="71" spans="1:4" x14ac:dyDescent="0.25">
      <c r="A71" s="236" t="s">
        <v>606</v>
      </c>
      <c r="B71" s="235" t="s">
        <v>308</v>
      </c>
      <c r="C71" s="291"/>
      <c r="D71" s="232" t="str">
        <f t="shared" si="1"/>
        <v>B62</v>
      </c>
    </row>
    <row r="72" spans="1:4" x14ac:dyDescent="0.25">
      <c r="A72" s="236" t="s">
        <v>606</v>
      </c>
      <c r="B72" s="235" t="s">
        <v>309</v>
      </c>
      <c r="C72" s="291"/>
      <c r="D72" s="232" t="str">
        <f t="shared" si="1"/>
        <v>B62</v>
      </c>
    </row>
    <row r="73" spans="1:4" x14ac:dyDescent="0.25">
      <c r="A73" s="236" t="s">
        <v>606</v>
      </c>
      <c r="B73" s="235" t="s">
        <v>310</v>
      </c>
      <c r="C73" s="291"/>
      <c r="D73" s="232" t="str">
        <f t="shared" si="1"/>
        <v>B62</v>
      </c>
    </row>
    <row r="74" spans="1:4" x14ac:dyDescent="0.25">
      <c r="A74" s="236" t="s">
        <v>606</v>
      </c>
      <c r="B74" s="235" t="s">
        <v>311</v>
      </c>
      <c r="C74" s="291"/>
      <c r="D74" s="232" t="str">
        <f t="shared" si="1"/>
        <v>B62</v>
      </c>
    </row>
    <row r="75" spans="1:4" x14ac:dyDescent="0.25">
      <c r="A75" s="236" t="s">
        <v>472</v>
      </c>
      <c r="B75" s="235" t="s">
        <v>312</v>
      </c>
      <c r="C75" s="291" t="s">
        <v>443</v>
      </c>
      <c r="D75" s="232" t="str">
        <f t="shared" si="1"/>
        <v>C06</v>
      </c>
    </row>
    <row r="76" spans="1:4" x14ac:dyDescent="0.25">
      <c r="A76" s="236" t="s">
        <v>472</v>
      </c>
      <c r="B76" s="235" t="s">
        <v>313</v>
      </c>
      <c r="C76" s="291"/>
      <c r="D76" s="232" t="str">
        <f t="shared" si="1"/>
        <v>C06</v>
      </c>
    </row>
    <row r="77" spans="1:4" x14ac:dyDescent="0.25">
      <c r="A77" s="236" t="s">
        <v>472</v>
      </c>
      <c r="B77" s="235" t="s">
        <v>314</v>
      </c>
      <c r="C77" s="291"/>
      <c r="D77" s="232" t="str">
        <f t="shared" si="1"/>
        <v>C06</v>
      </c>
    </row>
    <row r="78" spans="1:4" x14ac:dyDescent="0.25">
      <c r="A78" s="236" t="s">
        <v>472</v>
      </c>
      <c r="B78" s="235" t="s">
        <v>315</v>
      </c>
      <c r="C78" s="291"/>
      <c r="D78" s="232" t="str">
        <f t="shared" si="1"/>
        <v>C06</v>
      </c>
    </row>
    <row r="79" spans="1:4" x14ac:dyDescent="0.25">
      <c r="A79" s="236" t="s">
        <v>472</v>
      </c>
      <c r="B79" s="235" t="s">
        <v>316</v>
      </c>
      <c r="C79" s="291"/>
      <c r="D79" s="232" t="str">
        <f t="shared" si="1"/>
        <v>C06</v>
      </c>
    </row>
    <row r="80" spans="1:4" x14ac:dyDescent="0.25">
      <c r="A80" s="236" t="s">
        <v>472</v>
      </c>
      <c r="B80" s="235" t="s">
        <v>317</v>
      </c>
      <c r="C80" s="291"/>
      <c r="D80" s="232" t="str">
        <f t="shared" si="1"/>
        <v>C06</v>
      </c>
    </row>
    <row r="81" spans="1:4" x14ac:dyDescent="0.25">
      <c r="A81" s="236" t="s">
        <v>472</v>
      </c>
      <c r="B81" s="235" t="s">
        <v>318</v>
      </c>
      <c r="C81" s="291"/>
      <c r="D81" s="232" t="str">
        <f t="shared" si="1"/>
        <v>C06</v>
      </c>
    </row>
    <row r="82" spans="1:4" x14ac:dyDescent="0.25">
      <c r="A82" s="236" t="s">
        <v>472</v>
      </c>
      <c r="B82" s="235" t="s">
        <v>319</v>
      </c>
      <c r="C82" s="291"/>
      <c r="D82" s="232" t="str">
        <f t="shared" si="1"/>
        <v>C06</v>
      </c>
    </row>
    <row r="83" spans="1:4" x14ac:dyDescent="0.25">
      <c r="A83" s="236" t="s">
        <v>472</v>
      </c>
      <c r="B83" s="235" t="s">
        <v>320</v>
      </c>
      <c r="C83" s="291"/>
      <c r="D83" s="232" t="str">
        <f t="shared" si="1"/>
        <v>C06</v>
      </c>
    </row>
    <row r="84" spans="1:4" x14ac:dyDescent="0.25">
      <c r="A84" s="236" t="s">
        <v>472</v>
      </c>
      <c r="B84" s="235" t="s">
        <v>321</v>
      </c>
      <c r="C84" s="291"/>
      <c r="D84" s="232" t="str">
        <f t="shared" si="1"/>
        <v>C06</v>
      </c>
    </row>
    <row r="85" spans="1:4" x14ac:dyDescent="0.25">
      <c r="A85" s="236" t="s">
        <v>472</v>
      </c>
      <c r="B85" s="235" t="s">
        <v>322</v>
      </c>
      <c r="C85" s="291"/>
      <c r="D85" s="232" t="str">
        <f t="shared" si="1"/>
        <v>C06</v>
      </c>
    </row>
    <row r="86" spans="1:4" x14ac:dyDescent="0.25">
      <c r="A86" s="236" t="s">
        <v>472</v>
      </c>
      <c r="B86" s="235" t="s">
        <v>323</v>
      </c>
      <c r="C86" s="291"/>
      <c r="D86" s="232" t="str">
        <f t="shared" si="1"/>
        <v>C06</v>
      </c>
    </row>
    <row r="87" spans="1:4" x14ac:dyDescent="0.25">
      <c r="A87" s="236" t="s">
        <v>472</v>
      </c>
      <c r="B87" s="235" t="s">
        <v>324</v>
      </c>
      <c r="C87" s="291"/>
      <c r="D87" s="232" t="str">
        <f t="shared" si="1"/>
        <v>C06</v>
      </c>
    </row>
    <row r="88" spans="1:4" x14ac:dyDescent="0.25">
      <c r="A88" s="236" t="s">
        <v>472</v>
      </c>
      <c r="B88" s="235" t="s">
        <v>325</v>
      </c>
      <c r="C88" s="291"/>
      <c r="D88" s="232" t="str">
        <f t="shared" si="1"/>
        <v>C06</v>
      </c>
    </row>
    <row r="89" spans="1:4" x14ac:dyDescent="0.25">
      <c r="A89" s="236" t="s">
        <v>505</v>
      </c>
      <c r="B89" s="235" t="s">
        <v>326</v>
      </c>
      <c r="C89" s="291" t="s">
        <v>443</v>
      </c>
      <c r="D89" s="232" t="str">
        <f t="shared" si="1"/>
        <v>C08</v>
      </c>
    </row>
    <row r="90" spans="1:4" x14ac:dyDescent="0.25">
      <c r="A90" s="236" t="s">
        <v>505</v>
      </c>
      <c r="B90" s="235" t="s">
        <v>327</v>
      </c>
      <c r="C90" s="291"/>
      <c r="D90" s="232" t="str">
        <f t="shared" si="1"/>
        <v>C08</v>
      </c>
    </row>
    <row r="91" spans="1:4" x14ac:dyDescent="0.25">
      <c r="A91" s="236" t="s">
        <v>505</v>
      </c>
      <c r="B91" s="235" t="s">
        <v>328</v>
      </c>
      <c r="C91" s="291"/>
      <c r="D91" s="232" t="str">
        <f t="shared" si="1"/>
        <v>C08</v>
      </c>
    </row>
    <row r="92" spans="1:4" x14ac:dyDescent="0.25">
      <c r="A92" s="236" t="s">
        <v>505</v>
      </c>
      <c r="B92" s="235" t="s">
        <v>329</v>
      </c>
      <c r="C92" s="291"/>
      <c r="D92" s="232" t="str">
        <f t="shared" si="1"/>
        <v>C08</v>
      </c>
    </row>
    <row r="93" spans="1:4" x14ac:dyDescent="0.25">
      <c r="A93" s="236" t="s">
        <v>505</v>
      </c>
      <c r="B93" s="235" t="s">
        <v>330</v>
      </c>
      <c r="C93" s="291"/>
      <c r="D93" s="232" t="str">
        <f t="shared" si="1"/>
        <v>C08</v>
      </c>
    </row>
    <row r="94" spans="1:4" x14ac:dyDescent="0.25">
      <c r="A94" s="236" t="s">
        <v>505</v>
      </c>
      <c r="B94" s="235" t="s">
        <v>331</v>
      </c>
      <c r="C94" s="291"/>
      <c r="D94" s="232" t="str">
        <f t="shared" si="1"/>
        <v>C08</v>
      </c>
    </row>
    <row r="95" spans="1:4" x14ac:dyDescent="0.25">
      <c r="A95" s="236" t="s">
        <v>505</v>
      </c>
      <c r="B95" s="235" t="s">
        <v>332</v>
      </c>
      <c r="C95" s="291"/>
      <c r="D95" s="232" t="str">
        <f t="shared" si="1"/>
        <v>C08</v>
      </c>
    </row>
    <row r="96" spans="1:4" x14ac:dyDescent="0.25">
      <c r="A96" s="236" t="s">
        <v>605</v>
      </c>
      <c r="B96" s="235" t="s">
        <v>333</v>
      </c>
      <c r="C96" s="291" t="s">
        <v>448</v>
      </c>
      <c r="D96" s="232" t="str">
        <f t="shared" si="1"/>
        <v>E30</v>
      </c>
    </row>
    <row r="97" spans="1:4" x14ac:dyDescent="0.25">
      <c r="A97" s="236" t="s">
        <v>605</v>
      </c>
      <c r="B97" s="235" t="s">
        <v>334</v>
      </c>
      <c r="C97" s="291"/>
      <c r="D97" s="232" t="str">
        <f t="shared" si="1"/>
        <v>E30</v>
      </c>
    </row>
    <row r="98" spans="1:4" x14ac:dyDescent="0.25">
      <c r="A98" s="236" t="s">
        <v>605</v>
      </c>
      <c r="B98" s="235" t="s">
        <v>335</v>
      </c>
      <c r="C98" s="291"/>
      <c r="D98" s="232" t="str">
        <f t="shared" si="1"/>
        <v>E30</v>
      </c>
    </row>
    <row r="99" spans="1:4" x14ac:dyDescent="0.25">
      <c r="A99" s="236" t="s">
        <v>605</v>
      </c>
      <c r="B99" s="235" t="s">
        <v>336</v>
      </c>
      <c r="C99" s="291"/>
      <c r="D99" s="232" t="str">
        <f t="shared" si="1"/>
        <v>E30</v>
      </c>
    </row>
    <row r="100" spans="1:4" x14ac:dyDescent="0.25">
      <c r="A100" s="236" t="s">
        <v>605</v>
      </c>
      <c r="B100" s="235" t="s">
        <v>337</v>
      </c>
      <c r="C100" s="291"/>
      <c r="D100" s="232" t="str">
        <f t="shared" si="1"/>
        <v>E30</v>
      </c>
    </row>
    <row r="101" spans="1:4" x14ac:dyDescent="0.25">
      <c r="A101" s="236" t="s">
        <v>605</v>
      </c>
      <c r="B101" s="235" t="s">
        <v>338</v>
      </c>
      <c r="C101" s="291"/>
      <c r="D101" s="232" t="str">
        <f t="shared" si="1"/>
        <v>E30</v>
      </c>
    </row>
    <row r="102" spans="1:4" x14ac:dyDescent="0.25">
      <c r="A102" s="236" t="s">
        <v>604</v>
      </c>
      <c r="B102" s="235" t="s">
        <v>339</v>
      </c>
      <c r="C102" s="291" t="s">
        <v>448</v>
      </c>
      <c r="D102" s="232" t="str">
        <f t="shared" si="1"/>
        <v>E40</v>
      </c>
    </row>
    <row r="103" spans="1:4" x14ac:dyDescent="0.25">
      <c r="A103" s="236" t="s">
        <v>604</v>
      </c>
      <c r="B103" s="235" t="s">
        <v>340</v>
      </c>
      <c r="C103" s="291"/>
      <c r="D103" s="232" t="str">
        <f t="shared" si="1"/>
        <v>E40</v>
      </c>
    </row>
    <row r="104" spans="1:4" x14ac:dyDescent="0.25">
      <c r="A104" s="236" t="s">
        <v>604</v>
      </c>
      <c r="B104" s="235" t="s">
        <v>341</v>
      </c>
      <c r="C104" s="291"/>
      <c r="D104" s="232" t="str">
        <f t="shared" si="1"/>
        <v>E40</v>
      </c>
    </row>
    <row r="105" spans="1:4" x14ac:dyDescent="0.25">
      <c r="A105" s="236" t="s">
        <v>604</v>
      </c>
      <c r="B105" s="235" t="s">
        <v>342</v>
      </c>
      <c r="C105" s="291"/>
      <c r="D105" s="232" t="str">
        <f t="shared" si="1"/>
        <v>E40</v>
      </c>
    </row>
    <row r="106" spans="1:4" x14ac:dyDescent="0.25">
      <c r="A106" s="236" t="s">
        <v>604</v>
      </c>
      <c r="B106" s="235" t="s">
        <v>343</v>
      </c>
      <c r="C106" s="291"/>
      <c r="D106" s="232" t="str">
        <f t="shared" si="1"/>
        <v>E40</v>
      </c>
    </row>
    <row r="107" spans="1:4" x14ac:dyDescent="0.25">
      <c r="A107" s="236" t="s">
        <v>604</v>
      </c>
      <c r="B107" s="235" t="s">
        <v>344</v>
      </c>
      <c r="C107" s="291"/>
      <c r="D107" s="232" t="str">
        <f t="shared" si="1"/>
        <v>E40</v>
      </c>
    </row>
    <row r="108" spans="1:4" x14ac:dyDescent="0.25">
      <c r="A108" s="236" t="s">
        <v>480</v>
      </c>
      <c r="B108" s="235" t="s">
        <v>345</v>
      </c>
      <c r="C108" s="291" t="s">
        <v>444</v>
      </c>
      <c r="D108" s="232" t="str">
        <f t="shared" si="1"/>
        <v>G02</v>
      </c>
    </row>
    <row r="109" spans="1:4" x14ac:dyDescent="0.25">
      <c r="A109" s="236" t="s">
        <v>480</v>
      </c>
      <c r="B109" s="235" t="s">
        <v>346</v>
      </c>
      <c r="C109" s="291"/>
      <c r="D109" s="232" t="str">
        <f t="shared" si="1"/>
        <v>G02</v>
      </c>
    </row>
    <row r="110" spans="1:4" x14ac:dyDescent="0.25">
      <c r="A110" s="236" t="s">
        <v>480</v>
      </c>
      <c r="B110" s="235" t="s">
        <v>347</v>
      </c>
      <c r="C110" s="291"/>
      <c r="D110" s="232" t="str">
        <f t="shared" si="1"/>
        <v>G02</v>
      </c>
    </row>
    <row r="111" spans="1:4" x14ac:dyDescent="0.25">
      <c r="A111" s="236" t="s">
        <v>480</v>
      </c>
      <c r="B111" s="235" t="s">
        <v>348</v>
      </c>
      <c r="C111" s="291"/>
      <c r="D111" s="232" t="str">
        <f t="shared" si="1"/>
        <v>G02</v>
      </c>
    </row>
    <row r="112" spans="1:4" x14ac:dyDescent="0.25">
      <c r="A112" s="236" t="s">
        <v>480</v>
      </c>
      <c r="B112" s="235" t="s">
        <v>349</v>
      </c>
      <c r="C112" s="291"/>
      <c r="D112" s="232" t="str">
        <f t="shared" si="1"/>
        <v>G02</v>
      </c>
    </row>
    <row r="113" spans="1:4" x14ac:dyDescent="0.25">
      <c r="A113" s="236" t="s">
        <v>480</v>
      </c>
      <c r="B113" s="235" t="s">
        <v>350</v>
      </c>
      <c r="C113" s="291"/>
      <c r="D113" s="232" t="str">
        <f t="shared" si="1"/>
        <v>G02</v>
      </c>
    </row>
    <row r="114" spans="1:4" x14ac:dyDescent="0.25">
      <c r="A114" s="236" t="s">
        <v>480</v>
      </c>
      <c r="B114" s="235" t="s">
        <v>351</v>
      </c>
      <c r="C114" s="291"/>
      <c r="D114" s="232" t="str">
        <f t="shared" si="1"/>
        <v>G02</v>
      </c>
    </row>
    <row r="115" spans="1:4" x14ac:dyDescent="0.25">
      <c r="A115" s="236" t="s">
        <v>480</v>
      </c>
      <c r="B115" s="235" t="s">
        <v>352</v>
      </c>
      <c r="C115" s="291"/>
      <c r="D115" s="232" t="str">
        <f t="shared" si="1"/>
        <v>G02</v>
      </c>
    </row>
    <row r="116" spans="1:4" x14ac:dyDescent="0.25">
      <c r="A116" s="236" t="s">
        <v>485</v>
      </c>
      <c r="B116" s="235" t="s">
        <v>353</v>
      </c>
      <c r="C116" s="291" t="s">
        <v>445</v>
      </c>
      <c r="D116" s="232" t="str">
        <f t="shared" si="1"/>
        <v>G32</v>
      </c>
    </row>
    <row r="117" spans="1:4" x14ac:dyDescent="0.25">
      <c r="A117" s="236" t="s">
        <v>485</v>
      </c>
      <c r="B117" s="235" t="s">
        <v>354</v>
      </c>
      <c r="C117" s="291"/>
      <c r="D117" s="232" t="str">
        <f t="shared" si="1"/>
        <v>G32</v>
      </c>
    </row>
    <row r="118" spans="1:4" x14ac:dyDescent="0.25">
      <c r="A118" s="236" t="s">
        <v>485</v>
      </c>
      <c r="B118" s="235" t="s">
        <v>355</v>
      </c>
      <c r="C118" s="291"/>
      <c r="D118" s="232" t="str">
        <f t="shared" si="1"/>
        <v>G32</v>
      </c>
    </row>
    <row r="119" spans="1:4" x14ac:dyDescent="0.25">
      <c r="A119" s="236" t="s">
        <v>485</v>
      </c>
      <c r="B119" s="235" t="s">
        <v>356</v>
      </c>
      <c r="C119" s="291"/>
      <c r="D119" s="232" t="str">
        <f t="shared" si="1"/>
        <v>G32</v>
      </c>
    </row>
    <row r="120" spans="1:4" x14ac:dyDescent="0.25">
      <c r="A120" s="236" t="s">
        <v>485</v>
      </c>
      <c r="B120" s="235" t="s">
        <v>357</v>
      </c>
      <c r="C120" s="291"/>
      <c r="D120" s="232" t="str">
        <f t="shared" si="1"/>
        <v>G32</v>
      </c>
    </row>
    <row r="121" spans="1:4" x14ac:dyDescent="0.25">
      <c r="A121" s="236" t="s">
        <v>485</v>
      </c>
      <c r="B121" s="235" t="s">
        <v>358</v>
      </c>
      <c r="C121" s="291"/>
      <c r="D121" s="232" t="str">
        <f t="shared" si="1"/>
        <v>G32</v>
      </c>
    </row>
    <row r="122" spans="1:4" x14ac:dyDescent="0.25">
      <c r="A122" s="236" t="s">
        <v>485</v>
      </c>
      <c r="B122" s="235" t="s">
        <v>359</v>
      </c>
      <c r="C122" s="291"/>
      <c r="D122" s="232" t="str">
        <f t="shared" si="1"/>
        <v>G32</v>
      </c>
    </row>
    <row r="123" spans="1:4" x14ac:dyDescent="0.25">
      <c r="A123" s="236" t="s">
        <v>485</v>
      </c>
      <c r="B123" s="235" t="s">
        <v>360</v>
      </c>
      <c r="C123" s="291"/>
      <c r="D123" s="232" t="str">
        <f t="shared" si="1"/>
        <v>G32</v>
      </c>
    </row>
    <row r="124" spans="1:4" x14ac:dyDescent="0.25">
      <c r="A124" s="236" t="s">
        <v>485</v>
      </c>
      <c r="B124" s="235" t="s">
        <v>361</v>
      </c>
      <c r="C124" s="291"/>
      <c r="D124" s="232" t="str">
        <f t="shared" si="1"/>
        <v>G32</v>
      </c>
    </row>
    <row r="125" spans="1:4" x14ac:dyDescent="0.25">
      <c r="A125" s="236" t="s">
        <v>485</v>
      </c>
      <c r="B125" s="235" t="s">
        <v>362</v>
      </c>
      <c r="C125" s="291"/>
      <c r="D125" s="232" t="str">
        <f t="shared" si="1"/>
        <v>G32</v>
      </c>
    </row>
    <row r="126" spans="1:4" x14ac:dyDescent="0.25">
      <c r="A126" s="236" t="s">
        <v>485</v>
      </c>
      <c r="B126" s="235" t="s">
        <v>363</v>
      </c>
      <c r="C126" s="291"/>
      <c r="D126" s="232" t="str">
        <f t="shared" si="1"/>
        <v>G32</v>
      </c>
    </row>
    <row r="127" spans="1:4" x14ac:dyDescent="0.25">
      <c r="A127" s="236" t="s">
        <v>485</v>
      </c>
      <c r="B127" s="235" t="s">
        <v>364</v>
      </c>
      <c r="C127" s="291"/>
      <c r="D127" s="232" t="str">
        <f t="shared" si="1"/>
        <v>G32</v>
      </c>
    </row>
    <row r="128" spans="1:4" x14ac:dyDescent="0.25">
      <c r="A128" s="236" t="s">
        <v>485</v>
      </c>
      <c r="B128" s="235" t="s">
        <v>365</v>
      </c>
      <c r="C128" s="291"/>
      <c r="D128" s="232" t="str">
        <f t="shared" si="1"/>
        <v>G32</v>
      </c>
    </row>
    <row r="129" spans="1:4" x14ac:dyDescent="0.25">
      <c r="A129" s="236" t="s">
        <v>485</v>
      </c>
      <c r="B129" s="235" t="s">
        <v>366</v>
      </c>
      <c r="C129" s="291"/>
      <c r="D129" s="232" t="str">
        <f t="shared" si="1"/>
        <v>G32</v>
      </c>
    </row>
    <row r="130" spans="1:4" x14ac:dyDescent="0.25">
      <c r="A130" s="236" t="s">
        <v>603</v>
      </c>
      <c r="B130" s="235" t="s">
        <v>367</v>
      </c>
      <c r="C130" s="291" t="s">
        <v>448</v>
      </c>
      <c r="D130" s="232" t="str">
        <f t="shared" ref="D130:D193" si="2">TRIM(A130)</f>
        <v>G62</v>
      </c>
    </row>
    <row r="131" spans="1:4" x14ac:dyDescent="0.25">
      <c r="A131" s="236" t="s">
        <v>603</v>
      </c>
      <c r="B131" s="235" t="s">
        <v>368</v>
      </c>
      <c r="C131" s="291"/>
      <c r="D131" s="232" t="str">
        <f t="shared" si="2"/>
        <v>G62</v>
      </c>
    </row>
    <row r="132" spans="1:4" x14ac:dyDescent="0.25">
      <c r="A132" s="236" t="s">
        <v>603</v>
      </c>
      <c r="B132" s="235" t="s">
        <v>369</v>
      </c>
      <c r="C132" s="291"/>
      <c r="D132" s="232" t="str">
        <f t="shared" si="2"/>
        <v>G62</v>
      </c>
    </row>
    <row r="133" spans="1:4" x14ac:dyDescent="0.25">
      <c r="A133" s="236" t="s">
        <v>603</v>
      </c>
      <c r="B133" s="235" t="s">
        <v>370</v>
      </c>
      <c r="C133" s="291"/>
      <c r="D133" s="232" t="str">
        <f t="shared" si="2"/>
        <v>G62</v>
      </c>
    </row>
    <row r="134" spans="1:4" x14ac:dyDescent="0.25">
      <c r="A134" s="236" t="s">
        <v>603</v>
      </c>
      <c r="B134" s="235" t="s">
        <v>371</v>
      </c>
      <c r="C134" s="291"/>
      <c r="D134" s="232" t="str">
        <f t="shared" si="2"/>
        <v>G62</v>
      </c>
    </row>
    <row r="135" spans="1:4" x14ac:dyDescent="0.25">
      <c r="A135" s="236" t="s">
        <v>603</v>
      </c>
      <c r="B135" s="235" t="s">
        <v>372</v>
      </c>
      <c r="C135" s="291"/>
      <c r="D135" s="232" t="str">
        <f t="shared" si="2"/>
        <v>G62</v>
      </c>
    </row>
    <row r="136" spans="1:4" x14ac:dyDescent="0.25">
      <c r="A136" s="236" t="s">
        <v>603</v>
      </c>
      <c r="B136" s="235" t="s">
        <v>373</v>
      </c>
      <c r="C136" s="291"/>
      <c r="D136" s="232" t="str">
        <f t="shared" si="2"/>
        <v>G62</v>
      </c>
    </row>
    <row r="137" spans="1:4" x14ac:dyDescent="0.25">
      <c r="A137" s="236" t="s">
        <v>603</v>
      </c>
      <c r="B137" s="235" t="s">
        <v>374</v>
      </c>
      <c r="C137" s="291"/>
      <c r="D137" s="232" t="str">
        <f t="shared" si="2"/>
        <v>G62</v>
      </c>
    </row>
    <row r="138" spans="1:4" x14ac:dyDescent="0.25">
      <c r="A138" s="236" t="s">
        <v>603</v>
      </c>
      <c r="B138" s="235" t="s">
        <v>375</v>
      </c>
      <c r="C138" s="291"/>
      <c r="D138" s="232" t="str">
        <f t="shared" si="2"/>
        <v>G62</v>
      </c>
    </row>
    <row r="139" spans="1:4" x14ac:dyDescent="0.25">
      <c r="A139" s="236" t="s">
        <v>603</v>
      </c>
      <c r="B139" s="235" t="s">
        <v>376</v>
      </c>
      <c r="C139" s="291"/>
      <c r="D139" s="232" t="str">
        <f t="shared" si="2"/>
        <v>G62</v>
      </c>
    </row>
    <row r="140" spans="1:4" x14ac:dyDescent="0.25">
      <c r="A140" s="236" t="s">
        <v>603</v>
      </c>
      <c r="B140" s="235" t="s">
        <v>377</v>
      </c>
      <c r="C140" s="291"/>
      <c r="D140" s="232" t="str">
        <f t="shared" si="2"/>
        <v>G62</v>
      </c>
    </row>
    <row r="141" spans="1:4" x14ac:dyDescent="0.25">
      <c r="A141" s="236" t="s">
        <v>603</v>
      </c>
      <c r="B141" s="235" t="s">
        <v>378</v>
      </c>
      <c r="C141" s="291"/>
      <c r="D141" s="232" t="str">
        <f t="shared" si="2"/>
        <v>G62</v>
      </c>
    </row>
    <row r="142" spans="1:4" x14ac:dyDescent="0.25">
      <c r="A142" s="236" t="s">
        <v>512</v>
      </c>
      <c r="B142" s="235" t="s">
        <v>379</v>
      </c>
      <c r="C142" s="237" t="s">
        <v>448</v>
      </c>
      <c r="D142" s="232" t="str">
        <f t="shared" si="2"/>
        <v>M1A</v>
      </c>
    </row>
    <row r="143" spans="1:4" x14ac:dyDescent="0.25">
      <c r="A143" s="236" t="s">
        <v>519</v>
      </c>
      <c r="B143" s="235" t="s">
        <v>380</v>
      </c>
      <c r="C143" s="237" t="s">
        <v>448</v>
      </c>
      <c r="D143" s="232" t="str">
        <f t="shared" si="2"/>
        <v>M1B</v>
      </c>
    </row>
    <row r="144" spans="1:4" x14ac:dyDescent="0.25">
      <c r="A144" s="236" t="s">
        <v>602</v>
      </c>
      <c r="B144" s="235" t="s">
        <v>381</v>
      </c>
      <c r="C144" s="291" t="s">
        <v>448</v>
      </c>
      <c r="D144" s="232" t="str">
        <f t="shared" si="2"/>
        <v>R02</v>
      </c>
    </row>
    <row r="145" spans="1:4" x14ac:dyDescent="0.25">
      <c r="A145" s="236" t="s">
        <v>602</v>
      </c>
      <c r="B145" s="235" t="s">
        <v>382</v>
      </c>
      <c r="C145" s="291"/>
      <c r="D145" s="232" t="str">
        <f t="shared" si="2"/>
        <v>R02</v>
      </c>
    </row>
    <row r="146" spans="1:4" x14ac:dyDescent="0.25">
      <c r="A146" s="236" t="s">
        <v>602</v>
      </c>
      <c r="B146" s="235" t="s">
        <v>383</v>
      </c>
      <c r="C146" s="291"/>
      <c r="D146" s="232" t="str">
        <f t="shared" si="2"/>
        <v>R02</v>
      </c>
    </row>
    <row r="147" spans="1:4" x14ac:dyDescent="0.25">
      <c r="A147" s="236" t="s">
        <v>602</v>
      </c>
      <c r="B147" s="235" t="s">
        <v>384</v>
      </c>
      <c r="C147" s="291"/>
      <c r="D147" s="232" t="str">
        <f t="shared" si="2"/>
        <v>R02</v>
      </c>
    </row>
    <row r="148" spans="1:4" x14ac:dyDescent="0.25">
      <c r="A148" s="236" t="s">
        <v>602</v>
      </c>
      <c r="B148" s="235" t="s">
        <v>385</v>
      </c>
      <c r="C148" s="291"/>
      <c r="D148" s="232" t="str">
        <f t="shared" si="2"/>
        <v>R02</v>
      </c>
    </row>
    <row r="149" spans="1:4" x14ac:dyDescent="0.25">
      <c r="A149" s="236" t="s">
        <v>602</v>
      </c>
      <c r="B149" s="235" t="s">
        <v>386</v>
      </c>
      <c r="C149" s="291"/>
      <c r="D149" s="232" t="str">
        <f t="shared" si="2"/>
        <v>R02</v>
      </c>
    </row>
    <row r="150" spans="1:4" x14ac:dyDescent="0.25">
      <c r="A150" s="236" t="s">
        <v>488</v>
      </c>
      <c r="B150" s="235" t="s">
        <v>387</v>
      </c>
      <c r="C150" s="291" t="s">
        <v>448</v>
      </c>
      <c r="D150" s="232" t="str">
        <f t="shared" si="2"/>
        <v>S10</v>
      </c>
    </row>
    <row r="151" spans="1:4" x14ac:dyDescent="0.25">
      <c r="A151" s="236" t="s">
        <v>488</v>
      </c>
      <c r="B151" s="235" t="s">
        <v>388</v>
      </c>
      <c r="C151" s="291"/>
      <c r="D151" s="232" t="str">
        <f t="shared" si="2"/>
        <v>S10</v>
      </c>
    </row>
    <row r="152" spans="1:4" x14ac:dyDescent="0.25">
      <c r="A152" s="236" t="s">
        <v>488</v>
      </c>
      <c r="B152" s="235" t="s">
        <v>389</v>
      </c>
      <c r="C152" s="291"/>
      <c r="D152" s="232" t="str">
        <f t="shared" si="2"/>
        <v>S10</v>
      </c>
    </row>
    <row r="153" spans="1:4" x14ac:dyDescent="0.25">
      <c r="A153" s="236" t="s">
        <v>488</v>
      </c>
      <c r="B153" s="235" t="s">
        <v>390</v>
      </c>
      <c r="C153" s="291"/>
      <c r="D153" s="232" t="str">
        <f t="shared" si="2"/>
        <v>S10</v>
      </c>
    </row>
    <row r="154" spans="1:4" x14ac:dyDescent="0.25">
      <c r="A154" s="236" t="s">
        <v>488</v>
      </c>
      <c r="B154" s="235" t="s">
        <v>391</v>
      </c>
      <c r="C154" s="291"/>
      <c r="D154" s="232" t="str">
        <f t="shared" si="2"/>
        <v>S10</v>
      </c>
    </row>
    <row r="155" spans="1:4" x14ac:dyDescent="0.25">
      <c r="A155" s="236" t="s">
        <v>488</v>
      </c>
      <c r="B155" s="235" t="s">
        <v>392</v>
      </c>
      <c r="C155" s="291"/>
      <c r="D155" s="232" t="str">
        <f t="shared" si="2"/>
        <v>S10</v>
      </c>
    </row>
    <row r="156" spans="1:4" x14ac:dyDescent="0.25">
      <c r="A156" s="236" t="s">
        <v>488</v>
      </c>
      <c r="B156" s="235" t="s">
        <v>393</v>
      </c>
      <c r="C156" s="291"/>
      <c r="D156" s="232" t="str">
        <f t="shared" si="2"/>
        <v>S10</v>
      </c>
    </row>
    <row r="157" spans="1:4" x14ac:dyDescent="0.25">
      <c r="A157" s="236" t="s">
        <v>488</v>
      </c>
      <c r="B157" s="235" t="s">
        <v>394</v>
      </c>
      <c r="C157" s="291"/>
      <c r="D157" s="232" t="str">
        <f t="shared" si="2"/>
        <v>S10</v>
      </c>
    </row>
    <row r="158" spans="1:4" x14ac:dyDescent="0.25">
      <c r="A158" s="236" t="s">
        <v>477</v>
      </c>
      <c r="B158" s="235" t="s">
        <v>395</v>
      </c>
      <c r="C158" s="291" t="s">
        <v>448</v>
      </c>
      <c r="D158" s="232" t="str">
        <f t="shared" si="2"/>
        <v>S14</v>
      </c>
    </row>
    <row r="159" spans="1:4" x14ac:dyDescent="0.25">
      <c r="A159" s="236" t="s">
        <v>477</v>
      </c>
      <c r="B159" s="235" t="s">
        <v>396</v>
      </c>
      <c r="C159" s="291"/>
      <c r="D159" s="232" t="str">
        <f t="shared" si="2"/>
        <v>S14</v>
      </c>
    </row>
    <row r="160" spans="1:4" x14ac:dyDescent="0.25">
      <c r="A160" s="236" t="s">
        <v>477</v>
      </c>
      <c r="B160" s="235" t="s">
        <v>397</v>
      </c>
      <c r="C160" s="291"/>
      <c r="D160" s="232" t="str">
        <f t="shared" si="2"/>
        <v>S14</v>
      </c>
    </row>
    <row r="161" spans="1:4" x14ac:dyDescent="0.25">
      <c r="A161" s="236" t="s">
        <v>477</v>
      </c>
      <c r="B161" s="235" t="s">
        <v>398</v>
      </c>
      <c r="C161" s="291"/>
      <c r="D161" s="232" t="str">
        <f t="shared" si="2"/>
        <v>S14</v>
      </c>
    </row>
    <row r="162" spans="1:4" x14ac:dyDescent="0.25">
      <c r="A162" s="236" t="s">
        <v>477</v>
      </c>
      <c r="B162" s="235" t="s">
        <v>399</v>
      </c>
      <c r="C162" s="291"/>
      <c r="D162" s="232" t="str">
        <f t="shared" si="2"/>
        <v>S14</v>
      </c>
    </row>
    <row r="163" spans="1:4" x14ac:dyDescent="0.25">
      <c r="A163" s="236" t="s">
        <v>477</v>
      </c>
      <c r="B163" s="235" t="s">
        <v>400</v>
      </c>
      <c r="C163" s="291"/>
      <c r="D163" s="232" t="str">
        <f t="shared" si="2"/>
        <v>S14</v>
      </c>
    </row>
    <row r="164" spans="1:4" x14ac:dyDescent="0.25">
      <c r="A164" s="236" t="s">
        <v>477</v>
      </c>
      <c r="B164" s="235" t="s">
        <v>401</v>
      </c>
      <c r="C164" s="291"/>
      <c r="D164" s="232" t="str">
        <f t="shared" si="2"/>
        <v>S14</v>
      </c>
    </row>
    <row r="165" spans="1:4" x14ac:dyDescent="0.25">
      <c r="A165" s="236" t="s">
        <v>540</v>
      </c>
      <c r="B165" s="235" t="s">
        <v>402</v>
      </c>
      <c r="C165" s="237" t="s">
        <v>448</v>
      </c>
      <c r="D165" s="232" t="str">
        <f t="shared" si="2"/>
        <v>S350</v>
      </c>
    </row>
    <row r="166" spans="1:4" x14ac:dyDescent="0.25">
      <c r="A166" s="236" t="s">
        <v>125</v>
      </c>
      <c r="B166" s="235" t="s">
        <v>403</v>
      </c>
      <c r="C166" s="291" t="s">
        <v>448</v>
      </c>
      <c r="D166" s="232" t="str">
        <f t="shared" si="2"/>
        <v>S5</v>
      </c>
    </row>
    <row r="167" spans="1:4" x14ac:dyDescent="0.25">
      <c r="A167" s="236" t="s">
        <v>125</v>
      </c>
      <c r="B167" s="235" t="s">
        <v>404</v>
      </c>
      <c r="C167" s="291"/>
      <c r="D167" s="232" t="str">
        <f t="shared" si="2"/>
        <v>S5</v>
      </c>
    </row>
    <row r="168" spans="1:4" x14ac:dyDescent="0.25">
      <c r="A168" s="236" t="s">
        <v>125</v>
      </c>
      <c r="B168" s="235" t="s">
        <v>405</v>
      </c>
      <c r="C168" s="291"/>
      <c r="D168" s="232" t="str">
        <f t="shared" si="2"/>
        <v>S5</v>
      </c>
    </row>
    <row r="169" spans="1:4" x14ac:dyDescent="0.25">
      <c r="A169" s="236" t="s">
        <v>126</v>
      </c>
      <c r="B169" s="235" t="s">
        <v>406</v>
      </c>
      <c r="C169" s="291"/>
      <c r="D169" s="232" t="str">
        <f t="shared" si="2"/>
        <v>S6A</v>
      </c>
    </row>
    <row r="170" spans="1:4" x14ac:dyDescent="0.25">
      <c r="A170" s="236" t="s">
        <v>126</v>
      </c>
      <c r="B170" s="235" t="s">
        <v>407</v>
      </c>
      <c r="C170" s="291"/>
      <c r="D170" s="232" t="str">
        <f t="shared" si="2"/>
        <v>S6A</v>
      </c>
    </row>
    <row r="171" spans="1:4" x14ac:dyDescent="0.25">
      <c r="A171" s="236" t="s">
        <v>126</v>
      </c>
      <c r="B171" s="235" t="s">
        <v>408</v>
      </c>
      <c r="C171" s="291"/>
      <c r="D171" s="232" t="str">
        <f t="shared" si="2"/>
        <v>S6A</v>
      </c>
    </row>
    <row r="172" spans="1:4" x14ac:dyDescent="0.25">
      <c r="A172" s="236" t="s">
        <v>601</v>
      </c>
      <c r="B172" s="235" t="s">
        <v>409</v>
      </c>
      <c r="C172" s="237" t="s">
        <v>448</v>
      </c>
      <c r="D172" s="232" t="str">
        <f t="shared" si="2"/>
        <v>SC1</v>
      </c>
    </row>
    <row r="173" spans="1:4" x14ac:dyDescent="0.25">
      <c r="A173" s="236" t="s">
        <v>600</v>
      </c>
      <c r="B173" s="235" t="s">
        <v>410</v>
      </c>
      <c r="C173" s="291" t="s">
        <v>448</v>
      </c>
      <c r="D173" s="232" t="str">
        <f t="shared" si="2"/>
        <v>T-C&amp;I</v>
      </c>
    </row>
    <row r="174" spans="1:4" x14ac:dyDescent="0.25">
      <c r="A174" s="236" t="s">
        <v>600</v>
      </c>
      <c r="B174" s="235" t="s">
        <v>411</v>
      </c>
      <c r="C174" s="291"/>
      <c r="D174" s="232" t="str">
        <f t="shared" si="2"/>
        <v>T-C&amp;I</v>
      </c>
    </row>
    <row r="175" spans="1:4" x14ac:dyDescent="0.25">
      <c r="A175" s="236" t="s">
        <v>600</v>
      </c>
      <c r="B175" s="235" t="s">
        <v>412</v>
      </c>
      <c r="C175" s="291"/>
      <c r="D175" s="232" t="str">
        <f t="shared" si="2"/>
        <v>T-C&amp;I</v>
      </c>
    </row>
    <row r="176" spans="1:4" x14ac:dyDescent="0.25">
      <c r="A176" s="236" t="s">
        <v>600</v>
      </c>
      <c r="B176" s="235" t="s">
        <v>413</v>
      </c>
      <c r="C176" s="291"/>
      <c r="D176" s="232" t="str">
        <f t="shared" si="2"/>
        <v>T-C&amp;I</v>
      </c>
    </row>
    <row r="177" spans="1:4" x14ac:dyDescent="0.25">
      <c r="A177" s="236" t="s">
        <v>600</v>
      </c>
      <c r="B177" s="235" t="s">
        <v>414</v>
      </c>
      <c r="C177" s="291"/>
      <c r="D177" s="232" t="str">
        <f t="shared" si="2"/>
        <v>T-C&amp;I</v>
      </c>
    </row>
    <row r="178" spans="1:4" x14ac:dyDescent="0.25">
      <c r="A178" s="236" t="s">
        <v>600</v>
      </c>
      <c r="B178" s="235" t="s">
        <v>415</v>
      </c>
      <c r="C178" s="291"/>
      <c r="D178" s="232" t="str">
        <f t="shared" si="2"/>
        <v>T-C&amp;I</v>
      </c>
    </row>
    <row r="179" spans="1:4" x14ac:dyDescent="0.25">
      <c r="A179" s="236" t="s">
        <v>599</v>
      </c>
      <c r="B179" s="235" t="s">
        <v>416</v>
      </c>
      <c r="C179" s="291" t="s">
        <v>448</v>
      </c>
      <c r="D179" s="232" t="str">
        <f t="shared" si="2"/>
        <v>T-RES</v>
      </c>
    </row>
    <row r="180" spans="1:4" x14ac:dyDescent="0.25">
      <c r="A180" s="236" t="s">
        <v>599</v>
      </c>
      <c r="B180" s="235" t="s">
        <v>417</v>
      </c>
      <c r="C180" s="291"/>
      <c r="D180" s="232" t="str">
        <f t="shared" si="2"/>
        <v>T-RES</v>
      </c>
    </row>
    <row r="181" spans="1:4" x14ac:dyDescent="0.25">
      <c r="A181" s="236" t="s">
        <v>599</v>
      </c>
      <c r="B181" s="235" t="s">
        <v>418</v>
      </c>
      <c r="C181" s="291"/>
      <c r="D181" s="232" t="str">
        <f t="shared" si="2"/>
        <v>T-RES</v>
      </c>
    </row>
    <row r="182" spans="1:4" x14ac:dyDescent="0.25">
      <c r="A182" s="236" t="s">
        <v>599</v>
      </c>
      <c r="B182" s="235" t="s">
        <v>419</v>
      </c>
      <c r="C182" s="291"/>
      <c r="D182" s="232" t="str">
        <f t="shared" si="2"/>
        <v>T-RES</v>
      </c>
    </row>
    <row r="183" spans="1:4" x14ac:dyDescent="0.25">
      <c r="A183" s="236" t="s">
        <v>599</v>
      </c>
      <c r="B183" s="235" t="s">
        <v>420</v>
      </c>
      <c r="C183" s="291"/>
      <c r="D183" s="232" t="str">
        <f t="shared" si="2"/>
        <v>T-RES</v>
      </c>
    </row>
    <row r="184" spans="1:4" x14ac:dyDescent="0.25">
      <c r="A184" s="236" t="s">
        <v>599</v>
      </c>
      <c r="B184" s="235" t="s">
        <v>421</v>
      </c>
      <c r="C184" s="291"/>
      <c r="D184" s="232" t="str">
        <f t="shared" si="2"/>
        <v>T-RES</v>
      </c>
    </row>
    <row r="185" spans="1:4" x14ac:dyDescent="0.25">
      <c r="A185" s="236" t="s">
        <v>491</v>
      </c>
      <c r="B185" s="235" t="s">
        <v>422</v>
      </c>
      <c r="C185" s="291" t="s">
        <v>445</v>
      </c>
      <c r="D185" s="232" t="str">
        <f t="shared" si="2"/>
        <v>X01</v>
      </c>
    </row>
    <row r="186" spans="1:4" x14ac:dyDescent="0.25">
      <c r="A186" s="236" t="s">
        <v>491</v>
      </c>
      <c r="B186" s="235" t="s">
        <v>423</v>
      </c>
      <c r="C186" s="291"/>
      <c r="D186" s="232" t="str">
        <f t="shared" si="2"/>
        <v>X01</v>
      </c>
    </row>
    <row r="187" spans="1:4" x14ac:dyDescent="0.25">
      <c r="A187" s="236" t="s">
        <v>491</v>
      </c>
      <c r="B187" s="235" t="s">
        <v>424</v>
      </c>
      <c r="C187" s="291"/>
      <c r="D187" s="232" t="str">
        <f t="shared" si="2"/>
        <v>X01</v>
      </c>
    </row>
    <row r="188" spans="1:4" x14ac:dyDescent="0.25">
      <c r="A188" s="236" t="s">
        <v>491</v>
      </c>
      <c r="B188" s="235" t="s">
        <v>425</v>
      </c>
      <c r="C188" s="291"/>
      <c r="D188" s="232" t="str">
        <f t="shared" si="2"/>
        <v>X01</v>
      </c>
    </row>
    <row r="189" spans="1:4" x14ac:dyDescent="0.25">
      <c r="A189" s="236" t="s">
        <v>491</v>
      </c>
      <c r="B189" s="235" t="s">
        <v>426</v>
      </c>
      <c r="C189" s="291"/>
      <c r="D189" s="232" t="str">
        <f t="shared" si="2"/>
        <v>X01</v>
      </c>
    </row>
    <row r="190" spans="1:4" x14ac:dyDescent="0.25">
      <c r="A190" s="236" t="s">
        <v>491</v>
      </c>
      <c r="B190" s="235" t="s">
        <v>427</v>
      </c>
      <c r="C190" s="291"/>
      <c r="D190" s="232" t="str">
        <f t="shared" si="2"/>
        <v>X01</v>
      </c>
    </row>
    <row r="191" spans="1:4" x14ac:dyDescent="0.25">
      <c r="A191" s="236" t="s">
        <v>598</v>
      </c>
      <c r="B191" s="235" t="s">
        <v>428</v>
      </c>
      <c r="C191" s="291" t="s">
        <v>448</v>
      </c>
      <c r="D191" s="232" t="str">
        <f t="shared" si="2"/>
        <v>ZZZ</v>
      </c>
    </row>
    <row r="192" spans="1:4" x14ac:dyDescent="0.25">
      <c r="A192" s="236" t="s">
        <v>598</v>
      </c>
      <c r="B192" s="235" t="s">
        <v>429</v>
      </c>
      <c r="C192" s="291"/>
      <c r="D192" s="232" t="str">
        <f t="shared" si="2"/>
        <v>ZZZ</v>
      </c>
    </row>
    <row r="193" spans="1:4" x14ac:dyDescent="0.25">
      <c r="A193" s="236" t="s">
        <v>598</v>
      </c>
      <c r="B193" s="235" t="s">
        <v>430</v>
      </c>
      <c r="C193" s="291"/>
      <c r="D193" s="232" t="str">
        <f t="shared" si="2"/>
        <v>ZZZ</v>
      </c>
    </row>
    <row r="194" spans="1:4" x14ac:dyDescent="0.25">
      <c r="A194" s="236" t="s">
        <v>598</v>
      </c>
      <c r="B194" s="235" t="s">
        <v>431</v>
      </c>
      <c r="C194" s="291"/>
      <c r="D194" s="232" t="str">
        <f t="shared" ref="D194:D205" si="3">TRIM(A194)</f>
        <v>ZZZ</v>
      </c>
    </row>
    <row r="195" spans="1:4" x14ac:dyDescent="0.25">
      <c r="A195" s="236" t="s">
        <v>598</v>
      </c>
      <c r="B195" s="235" t="s">
        <v>432</v>
      </c>
      <c r="C195" s="291"/>
      <c r="D195" s="232" t="str">
        <f t="shared" si="3"/>
        <v>ZZZ</v>
      </c>
    </row>
    <row r="196" spans="1:4" x14ac:dyDescent="0.25">
      <c r="A196" s="236" t="s">
        <v>598</v>
      </c>
      <c r="B196" s="235" t="s">
        <v>433</v>
      </c>
      <c r="C196" s="291"/>
      <c r="D196" s="232" t="str">
        <f t="shared" si="3"/>
        <v>ZZZ</v>
      </c>
    </row>
    <row r="197" spans="1:4" x14ac:dyDescent="0.25">
      <c r="A197" s="236" t="s">
        <v>598</v>
      </c>
      <c r="B197" s="235" t="s">
        <v>434</v>
      </c>
      <c r="C197" s="291"/>
      <c r="D197" s="232" t="str">
        <f t="shared" si="3"/>
        <v>ZZZ</v>
      </c>
    </row>
    <row r="198" spans="1:4" x14ac:dyDescent="0.25">
      <c r="A198" s="236" t="s">
        <v>598</v>
      </c>
      <c r="B198" s="235" t="s">
        <v>435</v>
      </c>
      <c r="C198" s="291"/>
      <c r="D198" s="232" t="str">
        <f t="shared" si="3"/>
        <v>ZZZ</v>
      </c>
    </row>
    <row r="199" spans="1:4" x14ac:dyDescent="0.25">
      <c r="A199" s="236" t="s">
        <v>598</v>
      </c>
      <c r="B199" s="235" t="s">
        <v>436</v>
      </c>
      <c r="C199" s="291"/>
      <c r="D199" s="232" t="str">
        <f t="shared" si="3"/>
        <v>ZZZ</v>
      </c>
    </row>
    <row r="200" spans="1:4" x14ac:dyDescent="0.25">
      <c r="A200" s="236" t="s">
        <v>598</v>
      </c>
      <c r="B200" s="235" t="s">
        <v>437</v>
      </c>
      <c r="C200" s="291"/>
      <c r="D200" s="232" t="str">
        <f t="shared" si="3"/>
        <v>ZZZ</v>
      </c>
    </row>
    <row r="201" spans="1:4" x14ac:dyDescent="0.25">
      <c r="A201" s="236" t="s">
        <v>598</v>
      </c>
      <c r="B201" s="235" t="s">
        <v>438</v>
      </c>
      <c r="C201" s="291"/>
      <c r="D201" s="232" t="str">
        <f t="shared" si="3"/>
        <v>ZZZ</v>
      </c>
    </row>
    <row r="202" spans="1:4" x14ac:dyDescent="0.25">
      <c r="A202" s="236" t="s">
        <v>598</v>
      </c>
      <c r="B202" s="235" t="s">
        <v>439</v>
      </c>
      <c r="C202" s="291"/>
      <c r="D202" s="232" t="str">
        <f t="shared" si="3"/>
        <v>ZZZ</v>
      </c>
    </row>
    <row r="203" spans="1:4" x14ac:dyDescent="0.25">
      <c r="A203" s="236" t="s">
        <v>598</v>
      </c>
      <c r="B203" s="235" t="s">
        <v>440</v>
      </c>
      <c r="C203" s="291"/>
      <c r="D203" s="232" t="str">
        <f t="shared" si="3"/>
        <v>ZZZ</v>
      </c>
    </row>
    <row r="204" spans="1:4" x14ac:dyDescent="0.25">
      <c r="A204" s="236" t="s">
        <v>598</v>
      </c>
      <c r="B204" s="235" t="s">
        <v>441</v>
      </c>
      <c r="C204" s="291"/>
      <c r="D204" s="232" t="str">
        <f t="shared" si="3"/>
        <v>ZZZ</v>
      </c>
    </row>
    <row r="205" spans="1:4" x14ac:dyDescent="0.25">
      <c r="A205" s="236" t="s">
        <v>598</v>
      </c>
      <c r="B205" s="235" t="s">
        <v>442</v>
      </c>
      <c r="C205" s="291"/>
      <c r="D205" s="232" t="str">
        <f t="shared" si="3"/>
        <v>ZZZ</v>
      </c>
    </row>
  </sheetData>
  <mergeCells count="19"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0F85-A23F-4F2F-A775-AC4EE2C3CCB0}">
  <sheetPr>
    <tabColor rgb="FF00B050"/>
  </sheetPr>
  <dimension ref="A1:AQ151"/>
  <sheetViews>
    <sheetView workbookViewId="0">
      <pane xSplit="2" ySplit="8" topLeftCell="C89" activePane="bottomRight" state="frozen"/>
      <selection activeCell="D140" sqref="D140"/>
      <selection pane="topRight" activeCell="D140" sqref="D140"/>
      <selection pane="bottomLeft" activeCell="D140" sqref="D140"/>
      <selection pane="bottomRight" activeCell="D140" sqref="D140"/>
    </sheetView>
  </sheetViews>
  <sheetFormatPr defaultRowHeight="15" x14ac:dyDescent="0.25"/>
  <cols>
    <col min="1" max="1" width="5.85546875" style="185" customWidth="1"/>
    <col min="2" max="2" width="25.7109375" style="2" customWidth="1"/>
    <col min="3" max="43" width="12.7109375" style="2" customWidth="1"/>
    <col min="44" max="16384" width="9.140625" style="2"/>
  </cols>
  <sheetData>
    <row r="1" spans="1:43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43" ht="27.6" customHeight="1" thickTop="1" x14ac:dyDescent="0.25">
      <c r="B2" s="4" t="s">
        <v>0</v>
      </c>
      <c r="C2" s="5"/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7.6" customHeight="1" x14ac:dyDescent="0.25">
      <c r="B4" s="4" t="s">
        <v>2</v>
      </c>
      <c r="C4" s="13"/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50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43932</v>
      </c>
      <c r="AD8" s="44">
        <f>AC8+7</f>
        <v>43939</v>
      </c>
      <c r="AE8" s="44">
        <f t="shared" ref="AE8:AQ8" si="0">AD8+7</f>
        <v>43946</v>
      </c>
      <c r="AF8" s="44">
        <f t="shared" si="0"/>
        <v>43953</v>
      </c>
      <c r="AG8" s="44">
        <f t="shared" si="0"/>
        <v>43960</v>
      </c>
      <c r="AH8" s="44">
        <f t="shared" si="0"/>
        <v>43967</v>
      </c>
      <c r="AI8" s="44">
        <f t="shared" si="0"/>
        <v>43974</v>
      </c>
      <c r="AJ8" s="44">
        <f t="shared" si="0"/>
        <v>43981</v>
      </c>
      <c r="AK8" s="44">
        <f t="shared" si="0"/>
        <v>43988</v>
      </c>
      <c r="AL8" s="44">
        <f t="shared" si="0"/>
        <v>43995</v>
      </c>
      <c r="AM8" s="44">
        <f t="shared" si="0"/>
        <v>44002</v>
      </c>
      <c r="AN8" s="44">
        <f t="shared" si="0"/>
        <v>44009</v>
      </c>
      <c r="AO8" s="44">
        <f t="shared" si="0"/>
        <v>44016</v>
      </c>
      <c r="AP8" s="44">
        <f t="shared" si="0"/>
        <v>44023</v>
      </c>
      <c r="AQ8" s="44">
        <f t="shared" si="0"/>
        <v>44030</v>
      </c>
    </row>
    <row r="9" spans="1:43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3" s="76" customFormat="1" x14ac:dyDescent="0.25">
      <c r="A10" s="187"/>
      <c r="B10" s="77" t="s">
        <v>40</v>
      </c>
      <c r="C10" s="78">
        <v>11858</v>
      </c>
      <c r="D10" s="79">
        <v>11865</v>
      </c>
      <c r="E10" s="79">
        <v>11869</v>
      </c>
      <c r="F10" s="79">
        <v>11906</v>
      </c>
      <c r="G10" s="79">
        <v>11914</v>
      </c>
      <c r="H10" s="79">
        <v>11928</v>
      </c>
      <c r="I10" s="79">
        <v>11932</v>
      </c>
      <c r="J10" s="79">
        <v>11958</v>
      </c>
      <c r="K10" s="79">
        <v>11967</v>
      </c>
      <c r="L10" s="79">
        <v>11992</v>
      </c>
      <c r="M10" s="79">
        <v>11987</v>
      </c>
      <c r="N10" s="80">
        <v>10319</v>
      </c>
      <c r="O10" s="78">
        <v>12048</v>
      </c>
      <c r="P10" s="79"/>
      <c r="Q10" s="79"/>
      <c r="R10" s="79"/>
      <c r="S10" s="79"/>
      <c r="T10" s="79"/>
      <c r="U10" s="80"/>
      <c r="V10" s="81">
        <f>O10-C10</f>
        <v>190</v>
      </c>
      <c r="W10" s="82"/>
      <c r="X10" s="83"/>
      <c r="Y10" s="83"/>
      <c r="Z10" s="83"/>
      <c r="AA10" s="83"/>
      <c r="AB10" s="84"/>
      <c r="AC10" s="81">
        <v>11964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s="76" customFormat="1" x14ac:dyDescent="0.25">
      <c r="A11" s="187"/>
      <c r="B11" s="77" t="s">
        <v>41</v>
      </c>
      <c r="C11" s="78">
        <v>142</v>
      </c>
      <c r="D11" s="79">
        <v>143</v>
      </c>
      <c r="E11" s="79">
        <v>142</v>
      </c>
      <c r="F11" s="79">
        <v>141</v>
      </c>
      <c r="G11" s="79">
        <v>140</v>
      </c>
      <c r="H11" s="79">
        <v>141</v>
      </c>
      <c r="I11" s="79">
        <v>139</v>
      </c>
      <c r="J11" s="79">
        <v>138</v>
      </c>
      <c r="K11" s="79">
        <v>140</v>
      </c>
      <c r="L11" s="79">
        <v>137</v>
      </c>
      <c r="M11" s="79">
        <v>136</v>
      </c>
      <c r="N11" s="80">
        <v>129</v>
      </c>
      <c r="O11" s="78">
        <v>135</v>
      </c>
      <c r="P11" s="79"/>
      <c r="Q11" s="79"/>
      <c r="R11" s="79"/>
      <c r="S11" s="79"/>
      <c r="T11" s="79"/>
      <c r="U11" s="80"/>
      <c r="V11" s="81">
        <f t="shared" ref="V11:V14" si="1">O11-C11</f>
        <v>-7</v>
      </c>
      <c r="W11" s="82"/>
      <c r="X11" s="83"/>
      <c r="Y11" s="83"/>
      <c r="Z11" s="83"/>
      <c r="AA11" s="83"/>
      <c r="AB11" s="84"/>
      <c r="AC11" s="81">
        <v>136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s="76" customFormat="1" x14ac:dyDescent="0.25">
      <c r="A12" s="187"/>
      <c r="B12" s="77" t="s">
        <v>42</v>
      </c>
      <c r="C12" s="78">
        <v>1495</v>
      </c>
      <c r="D12" s="79">
        <v>1500</v>
      </c>
      <c r="E12" s="79">
        <v>1504</v>
      </c>
      <c r="F12" s="79">
        <v>1508</v>
      </c>
      <c r="G12" s="79">
        <v>1513</v>
      </c>
      <c r="H12" s="79">
        <v>1515</v>
      </c>
      <c r="I12" s="79">
        <v>1522</v>
      </c>
      <c r="J12" s="79">
        <v>1526</v>
      </c>
      <c r="K12" s="79">
        <v>1539</v>
      </c>
      <c r="L12" s="79">
        <v>1549</v>
      </c>
      <c r="M12" s="79">
        <v>1552</v>
      </c>
      <c r="N12" s="80">
        <v>1562</v>
      </c>
      <c r="O12" s="78">
        <v>1563</v>
      </c>
      <c r="P12" s="79"/>
      <c r="Q12" s="79"/>
      <c r="R12" s="79"/>
      <c r="S12" s="79"/>
      <c r="T12" s="79"/>
      <c r="U12" s="80"/>
      <c r="V12" s="81">
        <f t="shared" si="1"/>
        <v>68</v>
      </c>
      <c r="W12" s="82"/>
      <c r="X12" s="83"/>
      <c r="Y12" s="83"/>
      <c r="Z12" s="83"/>
      <c r="AA12" s="83"/>
      <c r="AB12" s="84"/>
      <c r="AC12" s="81">
        <v>1563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s="76" customFormat="1" x14ac:dyDescent="0.25">
      <c r="A13" s="187"/>
      <c r="B13" s="77" t="s">
        <v>43</v>
      </c>
      <c r="C13" s="78">
        <v>78</v>
      </c>
      <c r="D13" s="79">
        <v>78</v>
      </c>
      <c r="E13" s="79">
        <v>78</v>
      </c>
      <c r="F13" s="79">
        <v>78</v>
      </c>
      <c r="G13" s="79">
        <v>78</v>
      </c>
      <c r="H13" s="79">
        <v>79</v>
      </c>
      <c r="I13" s="79">
        <v>79</v>
      </c>
      <c r="J13" s="79">
        <v>79</v>
      </c>
      <c r="K13" s="79">
        <v>79</v>
      </c>
      <c r="L13" s="79">
        <v>79</v>
      </c>
      <c r="M13" s="79">
        <v>79</v>
      </c>
      <c r="N13" s="80">
        <v>79</v>
      </c>
      <c r="O13" s="78">
        <v>79</v>
      </c>
      <c r="P13" s="79"/>
      <c r="Q13" s="79"/>
      <c r="R13" s="79"/>
      <c r="S13" s="79"/>
      <c r="T13" s="79"/>
      <c r="U13" s="80"/>
      <c r="V13" s="81">
        <f t="shared" si="1"/>
        <v>1</v>
      </c>
      <c r="W13" s="82"/>
      <c r="X13" s="83"/>
      <c r="Y13" s="83"/>
      <c r="Z13" s="83"/>
      <c r="AA13" s="83"/>
      <c r="AB13" s="84"/>
      <c r="AC13" s="81">
        <v>79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s="76" customFormat="1" x14ac:dyDescent="0.25">
      <c r="A14" s="187"/>
      <c r="B14" s="77" t="s">
        <v>44</v>
      </c>
      <c r="C14" s="78">
        <v>11</v>
      </c>
      <c r="D14" s="79">
        <v>11</v>
      </c>
      <c r="E14" s="79">
        <v>11</v>
      </c>
      <c r="F14" s="79">
        <v>11</v>
      </c>
      <c r="G14" s="79">
        <v>11</v>
      </c>
      <c r="H14" s="79">
        <v>11</v>
      </c>
      <c r="I14" s="79">
        <v>11</v>
      </c>
      <c r="J14" s="79">
        <v>11</v>
      </c>
      <c r="K14" s="79">
        <v>11</v>
      </c>
      <c r="L14" s="79">
        <v>11</v>
      </c>
      <c r="M14" s="79">
        <v>11</v>
      </c>
      <c r="N14" s="80">
        <v>11</v>
      </c>
      <c r="O14" s="78">
        <v>11</v>
      </c>
      <c r="P14" s="79"/>
      <c r="Q14" s="79"/>
      <c r="R14" s="79"/>
      <c r="S14" s="79"/>
      <c r="T14" s="79"/>
      <c r="U14" s="80"/>
      <c r="V14" s="81">
        <f t="shared" si="1"/>
        <v>0</v>
      </c>
      <c r="W14" s="82"/>
      <c r="X14" s="83"/>
      <c r="Y14" s="83"/>
      <c r="Z14" s="83"/>
      <c r="AA14" s="83"/>
      <c r="AB14" s="84"/>
      <c r="AC14" s="81">
        <v>11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s="93" customFormat="1" ht="15.75" thickBot="1" x14ac:dyDescent="0.3">
      <c r="A15" s="188"/>
      <c r="B15" s="85" t="s">
        <v>45</v>
      </c>
      <c r="C15" s="86">
        <f>SUM(C10:C14)</f>
        <v>13584</v>
      </c>
      <c r="D15" s="87">
        <f t="shared" ref="D15:AQ15" si="2">SUM(D10:D14)</f>
        <v>13597</v>
      </c>
      <c r="E15" s="87">
        <f t="shared" si="2"/>
        <v>13604</v>
      </c>
      <c r="F15" s="87">
        <f t="shared" si="2"/>
        <v>13644</v>
      </c>
      <c r="G15" s="87">
        <f t="shared" si="2"/>
        <v>13656</v>
      </c>
      <c r="H15" s="87">
        <f t="shared" si="2"/>
        <v>13674</v>
      </c>
      <c r="I15" s="87">
        <f t="shared" si="2"/>
        <v>13683</v>
      </c>
      <c r="J15" s="87">
        <f t="shared" si="2"/>
        <v>13712</v>
      </c>
      <c r="K15" s="87">
        <f t="shared" si="2"/>
        <v>13736</v>
      </c>
      <c r="L15" s="87">
        <f t="shared" si="2"/>
        <v>13768</v>
      </c>
      <c r="M15" s="87">
        <f t="shared" si="2"/>
        <v>13765</v>
      </c>
      <c r="N15" s="88">
        <f t="shared" si="2"/>
        <v>12100</v>
      </c>
      <c r="O15" s="86">
        <f t="shared" si="2"/>
        <v>13836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8">
        <f t="shared" si="2"/>
        <v>0</v>
      </c>
      <c r="V15" s="89">
        <f t="shared" si="2"/>
        <v>252</v>
      </c>
      <c r="W15" s="90">
        <f t="shared" si="2"/>
        <v>0</v>
      </c>
      <c r="X15" s="91">
        <f t="shared" si="2"/>
        <v>0</v>
      </c>
      <c r="Y15" s="91">
        <f t="shared" si="2"/>
        <v>0</v>
      </c>
      <c r="Z15" s="91">
        <f t="shared" si="2"/>
        <v>0</v>
      </c>
      <c r="AA15" s="91">
        <f t="shared" si="2"/>
        <v>0</v>
      </c>
      <c r="AB15" s="92">
        <f t="shared" si="2"/>
        <v>0</v>
      </c>
      <c r="AC15" s="89">
        <f t="shared" si="2"/>
        <v>13753</v>
      </c>
      <c r="AD15" s="90">
        <f t="shared" si="2"/>
        <v>0</v>
      </c>
      <c r="AE15" s="90">
        <f t="shared" si="2"/>
        <v>0</v>
      </c>
      <c r="AF15" s="90">
        <f t="shared" si="2"/>
        <v>0</v>
      </c>
      <c r="AG15" s="90">
        <f t="shared" si="2"/>
        <v>0</v>
      </c>
      <c r="AH15" s="90">
        <f t="shared" si="2"/>
        <v>0</v>
      </c>
      <c r="AI15" s="90">
        <f t="shared" si="2"/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</row>
    <row r="16" spans="1:43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</row>
    <row r="17" spans="1:43" s="76" customFormat="1" x14ac:dyDescent="0.25">
      <c r="A17" s="187"/>
      <c r="B17" s="77" t="s">
        <v>40</v>
      </c>
      <c r="C17" s="102">
        <f t="shared" ref="C17:O21" si="3">C24+C31+C38</f>
        <v>1092</v>
      </c>
      <c r="D17" s="103">
        <f t="shared" si="3"/>
        <v>1184</v>
      </c>
      <c r="E17" s="103">
        <f t="shared" si="3"/>
        <v>1164</v>
      </c>
      <c r="F17" s="103">
        <f t="shared" si="3"/>
        <v>961</v>
      </c>
      <c r="G17" s="103">
        <f t="shared" si="3"/>
        <v>1092</v>
      </c>
      <c r="H17" s="103">
        <f t="shared" si="3"/>
        <v>833</v>
      </c>
      <c r="I17" s="103">
        <f t="shared" si="3"/>
        <v>1083</v>
      </c>
      <c r="J17" s="103">
        <f t="shared" si="3"/>
        <v>1248</v>
      </c>
      <c r="K17" s="103">
        <f t="shared" si="3"/>
        <v>1470</v>
      </c>
      <c r="L17" s="103">
        <f t="shared" si="3"/>
        <v>1479</v>
      </c>
      <c r="M17" s="103">
        <f t="shared" si="3"/>
        <v>1204</v>
      </c>
      <c r="N17" s="104">
        <f t="shared" si="3"/>
        <v>1191</v>
      </c>
      <c r="O17" s="102">
        <f t="shared" si="3"/>
        <v>1357</v>
      </c>
      <c r="P17" s="103"/>
      <c r="Q17" s="103"/>
      <c r="R17" s="103"/>
      <c r="S17" s="103"/>
      <c r="T17" s="103"/>
      <c r="U17" s="104"/>
      <c r="V17" s="105">
        <f>O17-C17</f>
        <v>265</v>
      </c>
      <c r="W17" s="106"/>
      <c r="X17" s="107"/>
      <c r="Y17" s="107"/>
      <c r="Z17" s="107"/>
      <c r="AA17" s="107"/>
      <c r="AB17" s="108"/>
      <c r="AC17" s="105">
        <v>1694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3" s="76" customFormat="1" x14ac:dyDescent="0.25">
      <c r="A18" s="187"/>
      <c r="B18" s="77" t="s">
        <v>41</v>
      </c>
      <c r="C18" s="102">
        <f t="shared" si="3"/>
        <v>45</v>
      </c>
      <c r="D18" s="103">
        <f>D25+D32+D39</f>
        <v>44</v>
      </c>
      <c r="E18" s="103">
        <f t="shared" si="3"/>
        <v>46</v>
      </c>
      <c r="F18" s="103">
        <f t="shared" si="3"/>
        <v>41</v>
      </c>
      <c r="G18" s="103">
        <f t="shared" si="3"/>
        <v>44</v>
      </c>
      <c r="H18" s="103">
        <f t="shared" si="3"/>
        <v>46</v>
      </c>
      <c r="I18" s="103">
        <f t="shared" si="3"/>
        <v>44</v>
      </c>
      <c r="J18" s="103">
        <f t="shared" si="3"/>
        <v>44</v>
      </c>
      <c r="K18" s="103">
        <f t="shared" si="3"/>
        <v>53</v>
      </c>
      <c r="L18" s="103">
        <f t="shared" si="3"/>
        <v>44</v>
      </c>
      <c r="M18" s="103">
        <f t="shared" si="3"/>
        <v>37</v>
      </c>
      <c r="N18" s="104">
        <f t="shared" si="3"/>
        <v>38</v>
      </c>
      <c r="O18" s="102">
        <f t="shared" si="3"/>
        <v>43</v>
      </c>
      <c r="P18" s="103"/>
      <c r="Q18" s="103"/>
      <c r="R18" s="103"/>
      <c r="S18" s="103"/>
      <c r="T18" s="103"/>
      <c r="U18" s="104"/>
      <c r="V18" s="105">
        <f t="shared" ref="V18:V21" si="4">O18-C18</f>
        <v>-2</v>
      </c>
      <c r="W18" s="106"/>
      <c r="X18" s="107"/>
      <c r="Y18" s="107"/>
      <c r="Z18" s="107"/>
      <c r="AA18" s="107"/>
      <c r="AB18" s="108"/>
      <c r="AC18" s="105">
        <v>48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76" customFormat="1" x14ac:dyDescent="0.25">
      <c r="A19" s="187"/>
      <c r="B19" s="77" t="s">
        <v>42</v>
      </c>
      <c r="C19" s="102">
        <f t="shared" si="3"/>
        <v>235</v>
      </c>
      <c r="D19" s="103">
        <f>D26+D33+D40</f>
        <v>255</v>
      </c>
      <c r="E19" s="103">
        <f t="shared" si="3"/>
        <v>173</v>
      </c>
      <c r="F19" s="103">
        <f t="shared" si="3"/>
        <v>249</v>
      </c>
      <c r="G19" s="103">
        <f t="shared" si="3"/>
        <v>205</v>
      </c>
      <c r="H19" s="103">
        <f t="shared" si="3"/>
        <v>225</v>
      </c>
      <c r="I19" s="103">
        <f t="shared" si="3"/>
        <v>132</v>
      </c>
      <c r="J19" s="103">
        <f t="shared" si="3"/>
        <v>203</v>
      </c>
      <c r="K19" s="103">
        <f t="shared" si="3"/>
        <v>308</v>
      </c>
      <c r="L19" s="103">
        <f t="shared" si="3"/>
        <v>281</v>
      </c>
      <c r="M19" s="103">
        <f t="shared" si="3"/>
        <v>279</v>
      </c>
      <c r="N19" s="104">
        <f t="shared" si="3"/>
        <v>273</v>
      </c>
      <c r="O19" s="102">
        <f t="shared" si="3"/>
        <v>232</v>
      </c>
      <c r="P19" s="103"/>
      <c r="Q19" s="103"/>
      <c r="R19" s="103"/>
      <c r="S19" s="103"/>
      <c r="T19" s="103"/>
      <c r="U19" s="104"/>
      <c r="V19" s="105">
        <f t="shared" si="4"/>
        <v>-3</v>
      </c>
      <c r="W19" s="106"/>
      <c r="X19" s="107"/>
      <c r="Y19" s="107"/>
      <c r="Z19" s="107"/>
      <c r="AA19" s="107"/>
      <c r="AB19" s="108"/>
      <c r="AC19" s="105">
        <v>397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:43" s="76" customFormat="1" x14ac:dyDescent="0.25">
      <c r="A20" s="187"/>
      <c r="B20" s="77" t="s">
        <v>43</v>
      </c>
      <c r="C20" s="102">
        <f t="shared" si="3"/>
        <v>15</v>
      </c>
      <c r="D20" s="103">
        <f>D27+D34+D41</f>
        <v>16</v>
      </c>
      <c r="E20" s="103">
        <f t="shared" si="3"/>
        <v>20</v>
      </c>
      <c r="F20" s="103">
        <f t="shared" si="3"/>
        <v>12</v>
      </c>
      <c r="G20" s="103">
        <f t="shared" si="3"/>
        <v>13</v>
      </c>
      <c r="H20" s="103">
        <f t="shared" si="3"/>
        <v>18</v>
      </c>
      <c r="I20" s="103">
        <f t="shared" si="3"/>
        <v>13</v>
      </c>
      <c r="J20" s="103">
        <f t="shared" si="3"/>
        <v>12</v>
      </c>
      <c r="K20" s="103">
        <f t="shared" si="3"/>
        <v>24</v>
      </c>
      <c r="L20" s="103">
        <f t="shared" si="3"/>
        <v>20</v>
      </c>
      <c r="M20" s="103">
        <f t="shared" si="3"/>
        <v>26</v>
      </c>
      <c r="N20" s="104">
        <f t="shared" si="3"/>
        <v>26</v>
      </c>
      <c r="O20" s="102">
        <f t="shared" si="3"/>
        <v>27</v>
      </c>
      <c r="P20" s="103"/>
      <c r="Q20" s="103"/>
      <c r="R20" s="103"/>
      <c r="S20" s="103"/>
      <c r="T20" s="103"/>
      <c r="U20" s="104"/>
      <c r="V20" s="105">
        <f t="shared" si="4"/>
        <v>12</v>
      </c>
      <c r="W20" s="106"/>
      <c r="X20" s="107"/>
      <c r="Y20" s="107"/>
      <c r="Z20" s="107"/>
      <c r="AA20" s="107"/>
      <c r="AB20" s="108"/>
      <c r="AC20" s="105">
        <v>34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21" spans="1:43" s="76" customFormat="1" x14ac:dyDescent="0.25">
      <c r="A21" s="187"/>
      <c r="B21" s="77" t="s">
        <v>44</v>
      </c>
      <c r="C21" s="102">
        <f t="shared" si="3"/>
        <v>1</v>
      </c>
      <c r="D21" s="103">
        <f>D28+D35+D42</f>
        <v>4</v>
      </c>
      <c r="E21" s="103">
        <f t="shared" si="3"/>
        <v>0</v>
      </c>
      <c r="F21" s="103">
        <f t="shared" si="3"/>
        <v>5</v>
      </c>
      <c r="G21" s="103">
        <f t="shared" si="3"/>
        <v>4</v>
      </c>
      <c r="H21" s="103">
        <f t="shared" si="3"/>
        <v>2</v>
      </c>
      <c r="I21" s="103">
        <f t="shared" si="3"/>
        <v>3</v>
      </c>
      <c r="J21" s="103">
        <f t="shared" si="3"/>
        <v>3</v>
      </c>
      <c r="K21" s="103">
        <f t="shared" si="3"/>
        <v>3</v>
      </c>
      <c r="L21" s="103">
        <f t="shared" si="3"/>
        <v>1</v>
      </c>
      <c r="M21" s="103">
        <f t="shared" si="3"/>
        <v>2</v>
      </c>
      <c r="N21" s="104">
        <f t="shared" si="3"/>
        <v>6</v>
      </c>
      <c r="O21" s="102">
        <f t="shared" si="3"/>
        <v>2</v>
      </c>
      <c r="P21" s="103"/>
      <c r="Q21" s="103"/>
      <c r="R21" s="103"/>
      <c r="S21" s="103"/>
      <c r="T21" s="103"/>
      <c r="U21" s="104"/>
      <c r="V21" s="105">
        <f t="shared" si="4"/>
        <v>1</v>
      </c>
      <c r="W21" s="106"/>
      <c r="X21" s="107"/>
      <c r="Y21" s="107"/>
      <c r="Z21" s="107"/>
      <c r="AA21" s="107"/>
      <c r="AB21" s="108"/>
      <c r="AC21" s="105">
        <v>3</v>
      </c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1:43" s="93" customFormat="1" x14ac:dyDescent="0.25">
      <c r="A22" s="189"/>
      <c r="B22" s="77" t="s">
        <v>45</v>
      </c>
      <c r="C22" s="173">
        <f>SUM(C17:C21)</f>
        <v>1388</v>
      </c>
      <c r="D22" s="174">
        <f t="shared" ref="D22:AQ22" si="5">SUM(D17:D21)</f>
        <v>1503</v>
      </c>
      <c r="E22" s="174">
        <f t="shared" si="5"/>
        <v>1403</v>
      </c>
      <c r="F22" s="174">
        <f t="shared" si="5"/>
        <v>1268</v>
      </c>
      <c r="G22" s="174">
        <f t="shared" si="5"/>
        <v>1358</v>
      </c>
      <c r="H22" s="174">
        <f t="shared" si="5"/>
        <v>1124</v>
      </c>
      <c r="I22" s="174">
        <f t="shared" si="5"/>
        <v>1275</v>
      </c>
      <c r="J22" s="174">
        <f t="shared" si="5"/>
        <v>1510</v>
      </c>
      <c r="K22" s="174">
        <f t="shared" si="5"/>
        <v>1858</v>
      </c>
      <c r="L22" s="174">
        <f t="shared" si="5"/>
        <v>1825</v>
      </c>
      <c r="M22" s="174">
        <f t="shared" si="5"/>
        <v>1548</v>
      </c>
      <c r="N22" s="175">
        <f t="shared" si="5"/>
        <v>1534</v>
      </c>
      <c r="O22" s="173">
        <f t="shared" si="5"/>
        <v>1661</v>
      </c>
      <c r="P22" s="174">
        <f t="shared" si="5"/>
        <v>0</v>
      </c>
      <c r="Q22" s="174">
        <f t="shared" si="5"/>
        <v>0</v>
      </c>
      <c r="R22" s="174">
        <f t="shared" si="5"/>
        <v>0</v>
      </c>
      <c r="S22" s="174">
        <f t="shared" si="5"/>
        <v>0</v>
      </c>
      <c r="T22" s="174">
        <f t="shared" si="5"/>
        <v>0</v>
      </c>
      <c r="U22" s="175">
        <f t="shared" si="5"/>
        <v>0</v>
      </c>
      <c r="V22" s="109">
        <f t="shared" si="5"/>
        <v>273</v>
      </c>
      <c r="W22" s="176">
        <f t="shared" si="5"/>
        <v>0</v>
      </c>
      <c r="X22" s="177">
        <f t="shared" si="5"/>
        <v>0</v>
      </c>
      <c r="Y22" s="177">
        <f t="shared" si="5"/>
        <v>0</v>
      </c>
      <c r="Z22" s="177">
        <f t="shared" si="5"/>
        <v>0</v>
      </c>
      <c r="AA22" s="177">
        <f t="shared" si="5"/>
        <v>0</v>
      </c>
      <c r="AB22" s="178">
        <f t="shared" si="5"/>
        <v>0</v>
      </c>
      <c r="AC22" s="109">
        <f t="shared" si="5"/>
        <v>2176</v>
      </c>
      <c r="AD22" s="176">
        <f t="shared" si="5"/>
        <v>0</v>
      </c>
      <c r="AE22" s="176">
        <f t="shared" si="5"/>
        <v>0</v>
      </c>
      <c r="AF22" s="176">
        <f t="shared" si="5"/>
        <v>0</v>
      </c>
      <c r="AG22" s="176">
        <f t="shared" si="5"/>
        <v>0</v>
      </c>
      <c r="AH22" s="176">
        <f t="shared" si="5"/>
        <v>0</v>
      </c>
      <c r="AI22" s="176">
        <f t="shared" si="5"/>
        <v>0</v>
      </c>
      <c r="AJ22" s="176">
        <f t="shared" si="5"/>
        <v>0</v>
      </c>
      <c r="AK22" s="176">
        <f t="shared" si="5"/>
        <v>0</v>
      </c>
      <c r="AL22" s="176">
        <f t="shared" si="5"/>
        <v>0</v>
      </c>
      <c r="AM22" s="176">
        <f t="shared" si="5"/>
        <v>0</v>
      </c>
      <c r="AN22" s="176">
        <f t="shared" si="5"/>
        <v>0</v>
      </c>
      <c r="AO22" s="176">
        <f t="shared" si="5"/>
        <v>0</v>
      </c>
      <c r="AP22" s="176">
        <f t="shared" si="5"/>
        <v>0</v>
      </c>
      <c r="AQ22" s="176">
        <f t="shared" si="5"/>
        <v>0</v>
      </c>
    </row>
    <row r="23" spans="1:43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114"/>
      <c r="W23" s="115"/>
      <c r="X23" s="116"/>
      <c r="Y23" s="116"/>
      <c r="Z23" s="116"/>
      <c r="AA23" s="116"/>
      <c r="AB23" s="117"/>
      <c r="AC23" s="114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s="76" customFormat="1" x14ac:dyDescent="0.25">
      <c r="A24" s="185"/>
      <c r="B24" s="77" t="s">
        <v>40</v>
      </c>
      <c r="C24" s="102">
        <v>587</v>
      </c>
      <c r="D24" s="103">
        <v>667</v>
      </c>
      <c r="E24" s="103">
        <v>643</v>
      </c>
      <c r="F24" s="103">
        <v>454</v>
      </c>
      <c r="G24" s="103">
        <v>622</v>
      </c>
      <c r="H24" s="103">
        <v>430</v>
      </c>
      <c r="I24" s="103">
        <v>666</v>
      </c>
      <c r="J24" s="103">
        <v>762</v>
      </c>
      <c r="K24" s="103">
        <v>994</v>
      </c>
      <c r="L24" s="103">
        <v>844</v>
      </c>
      <c r="M24" s="103">
        <v>697</v>
      </c>
      <c r="N24" s="104">
        <v>718</v>
      </c>
      <c r="O24" s="102">
        <v>742</v>
      </c>
      <c r="P24" s="103"/>
      <c r="Q24" s="103"/>
      <c r="R24" s="103"/>
      <c r="S24" s="103"/>
      <c r="T24" s="103"/>
      <c r="U24" s="104"/>
      <c r="V24" s="105">
        <f t="shared" ref="V24:V84" si="6">O24-C24</f>
        <v>155</v>
      </c>
      <c r="W24" s="106"/>
      <c r="X24" s="107"/>
      <c r="Y24" s="107"/>
      <c r="Z24" s="107"/>
      <c r="AA24" s="107"/>
      <c r="AB24" s="108"/>
      <c r="AC24" s="105">
        <v>1000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</row>
    <row r="25" spans="1:43" s="76" customFormat="1" x14ac:dyDescent="0.25">
      <c r="A25" s="185"/>
      <c r="B25" s="77" t="s">
        <v>41</v>
      </c>
      <c r="C25" s="102">
        <v>9</v>
      </c>
      <c r="D25" s="103">
        <v>7</v>
      </c>
      <c r="E25" s="103">
        <v>12</v>
      </c>
      <c r="F25" s="103">
        <v>10</v>
      </c>
      <c r="G25" s="103">
        <v>10</v>
      </c>
      <c r="H25" s="103">
        <v>18</v>
      </c>
      <c r="I25" s="103">
        <v>15</v>
      </c>
      <c r="J25" s="103">
        <v>10</v>
      </c>
      <c r="K25" s="103">
        <v>21</v>
      </c>
      <c r="L25" s="103">
        <v>9</v>
      </c>
      <c r="M25" s="103">
        <v>10</v>
      </c>
      <c r="N25" s="104">
        <v>9</v>
      </c>
      <c r="O25" s="102">
        <v>18</v>
      </c>
      <c r="P25" s="103"/>
      <c r="Q25" s="103"/>
      <c r="R25" s="103"/>
      <c r="S25" s="103"/>
      <c r="T25" s="103"/>
      <c r="U25" s="104"/>
      <c r="V25" s="105">
        <f t="shared" si="6"/>
        <v>9</v>
      </c>
      <c r="W25" s="106"/>
      <c r="X25" s="107"/>
      <c r="Y25" s="107"/>
      <c r="Z25" s="107"/>
      <c r="AA25" s="107"/>
      <c r="AB25" s="108"/>
      <c r="AC25" s="105">
        <v>24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1:43" s="76" customFormat="1" x14ac:dyDescent="0.25">
      <c r="A26" s="185"/>
      <c r="B26" s="77" t="s">
        <v>42</v>
      </c>
      <c r="C26" s="102">
        <v>163</v>
      </c>
      <c r="D26" s="103">
        <v>202</v>
      </c>
      <c r="E26" s="103">
        <v>109</v>
      </c>
      <c r="F26" s="103">
        <v>180</v>
      </c>
      <c r="G26" s="103">
        <v>146</v>
      </c>
      <c r="H26" s="103">
        <v>148</v>
      </c>
      <c r="I26" s="103">
        <v>84</v>
      </c>
      <c r="J26" s="103">
        <v>154</v>
      </c>
      <c r="K26" s="103">
        <v>251</v>
      </c>
      <c r="L26" s="103">
        <v>214</v>
      </c>
      <c r="M26" s="103">
        <v>212</v>
      </c>
      <c r="N26" s="104">
        <v>211</v>
      </c>
      <c r="O26" s="102">
        <v>168</v>
      </c>
      <c r="P26" s="103"/>
      <c r="Q26" s="103"/>
      <c r="R26" s="103"/>
      <c r="S26" s="103"/>
      <c r="T26" s="103"/>
      <c r="U26" s="104"/>
      <c r="V26" s="105">
        <f t="shared" si="6"/>
        <v>5</v>
      </c>
      <c r="W26" s="106"/>
      <c r="X26" s="107"/>
      <c r="Y26" s="107"/>
      <c r="Z26" s="107"/>
      <c r="AA26" s="107"/>
      <c r="AB26" s="108"/>
      <c r="AC26" s="105">
        <v>276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</row>
    <row r="27" spans="1:43" s="76" customFormat="1" x14ac:dyDescent="0.25">
      <c r="A27" s="185"/>
      <c r="B27" s="77" t="s">
        <v>43</v>
      </c>
      <c r="C27" s="102">
        <v>10</v>
      </c>
      <c r="D27" s="103">
        <v>14</v>
      </c>
      <c r="E27" s="103">
        <v>17</v>
      </c>
      <c r="F27" s="103">
        <v>10</v>
      </c>
      <c r="G27" s="103">
        <v>11</v>
      </c>
      <c r="H27" s="103">
        <v>14</v>
      </c>
      <c r="I27" s="103">
        <v>10</v>
      </c>
      <c r="J27" s="103">
        <v>11</v>
      </c>
      <c r="K27" s="103">
        <v>20</v>
      </c>
      <c r="L27" s="103">
        <v>16</v>
      </c>
      <c r="M27" s="103">
        <v>21</v>
      </c>
      <c r="N27" s="104">
        <v>22</v>
      </c>
      <c r="O27" s="102">
        <v>23</v>
      </c>
      <c r="P27" s="103"/>
      <c r="Q27" s="103"/>
      <c r="R27" s="103"/>
      <c r="S27" s="103"/>
      <c r="T27" s="103"/>
      <c r="U27" s="104"/>
      <c r="V27" s="105">
        <f t="shared" si="6"/>
        <v>13</v>
      </c>
      <c r="W27" s="106"/>
      <c r="X27" s="107"/>
      <c r="Y27" s="107"/>
      <c r="Z27" s="107"/>
      <c r="AA27" s="107"/>
      <c r="AB27" s="108"/>
      <c r="AC27" s="105">
        <v>22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</row>
    <row r="28" spans="1:43" s="76" customFormat="1" x14ac:dyDescent="0.25">
      <c r="A28" s="185"/>
      <c r="B28" s="77" t="s">
        <v>44</v>
      </c>
      <c r="C28" s="102">
        <v>1</v>
      </c>
      <c r="D28" s="103">
        <v>4</v>
      </c>
      <c r="E28" s="103">
        <v>0</v>
      </c>
      <c r="F28" s="103">
        <v>5</v>
      </c>
      <c r="G28" s="103">
        <v>3</v>
      </c>
      <c r="H28" s="103">
        <v>2</v>
      </c>
      <c r="I28" s="103">
        <v>3</v>
      </c>
      <c r="J28" s="103">
        <v>3</v>
      </c>
      <c r="K28" s="103">
        <v>3</v>
      </c>
      <c r="L28" s="103">
        <v>1</v>
      </c>
      <c r="M28" s="103">
        <v>2</v>
      </c>
      <c r="N28" s="104">
        <v>6</v>
      </c>
      <c r="O28" s="102">
        <v>0</v>
      </c>
      <c r="P28" s="103"/>
      <c r="Q28" s="103"/>
      <c r="R28" s="103"/>
      <c r="S28" s="103"/>
      <c r="T28" s="103"/>
      <c r="U28" s="104"/>
      <c r="V28" s="105">
        <f t="shared" si="6"/>
        <v>-1</v>
      </c>
      <c r="W28" s="106"/>
      <c r="X28" s="107"/>
      <c r="Y28" s="107"/>
      <c r="Z28" s="107"/>
      <c r="AA28" s="107"/>
      <c r="AB28" s="108"/>
      <c r="AC28" s="105">
        <v>2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</row>
    <row r="29" spans="1:43" s="93" customFormat="1" x14ac:dyDescent="0.25">
      <c r="A29" s="189"/>
      <c r="B29" s="77" t="s">
        <v>45</v>
      </c>
      <c r="C29" s="173">
        <f>SUM(C24:C28)</f>
        <v>770</v>
      </c>
      <c r="D29" s="174">
        <f t="shared" ref="D29:AQ43" si="7">SUM(D24:D28)</f>
        <v>894</v>
      </c>
      <c r="E29" s="174">
        <f t="shared" si="7"/>
        <v>781</v>
      </c>
      <c r="F29" s="174">
        <f t="shared" si="7"/>
        <v>659</v>
      </c>
      <c r="G29" s="174">
        <f t="shared" si="7"/>
        <v>792</v>
      </c>
      <c r="H29" s="174">
        <f t="shared" si="7"/>
        <v>612</v>
      </c>
      <c r="I29" s="174">
        <f t="shared" si="7"/>
        <v>778</v>
      </c>
      <c r="J29" s="174">
        <f t="shared" si="7"/>
        <v>940</v>
      </c>
      <c r="K29" s="174">
        <f t="shared" si="7"/>
        <v>1289</v>
      </c>
      <c r="L29" s="174">
        <f t="shared" si="7"/>
        <v>1084</v>
      </c>
      <c r="M29" s="174">
        <f t="shared" si="7"/>
        <v>942</v>
      </c>
      <c r="N29" s="175">
        <f t="shared" si="7"/>
        <v>966</v>
      </c>
      <c r="O29" s="173">
        <f t="shared" si="7"/>
        <v>951</v>
      </c>
      <c r="P29" s="174">
        <f t="shared" si="7"/>
        <v>0</v>
      </c>
      <c r="Q29" s="174">
        <f t="shared" si="7"/>
        <v>0</v>
      </c>
      <c r="R29" s="174">
        <f t="shared" si="7"/>
        <v>0</v>
      </c>
      <c r="S29" s="174">
        <f t="shared" si="7"/>
        <v>0</v>
      </c>
      <c r="T29" s="174">
        <f t="shared" si="7"/>
        <v>0</v>
      </c>
      <c r="U29" s="175">
        <f t="shared" si="7"/>
        <v>0</v>
      </c>
      <c r="V29" s="109">
        <f t="shared" si="7"/>
        <v>181</v>
      </c>
      <c r="W29" s="176">
        <f t="shared" si="7"/>
        <v>0</v>
      </c>
      <c r="X29" s="177">
        <f t="shared" si="7"/>
        <v>0</v>
      </c>
      <c r="Y29" s="177">
        <f t="shared" si="7"/>
        <v>0</v>
      </c>
      <c r="Z29" s="177">
        <f t="shared" si="7"/>
        <v>0</v>
      </c>
      <c r="AA29" s="177">
        <f t="shared" si="7"/>
        <v>0</v>
      </c>
      <c r="AB29" s="178">
        <f t="shared" si="7"/>
        <v>0</v>
      </c>
      <c r="AC29" s="109">
        <f t="shared" si="7"/>
        <v>1324</v>
      </c>
      <c r="AD29" s="176">
        <f t="shared" si="7"/>
        <v>0</v>
      </c>
      <c r="AE29" s="176">
        <f t="shared" si="7"/>
        <v>0</v>
      </c>
      <c r="AF29" s="176">
        <f t="shared" si="7"/>
        <v>0</v>
      </c>
      <c r="AG29" s="176">
        <f t="shared" si="7"/>
        <v>0</v>
      </c>
      <c r="AH29" s="176">
        <f t="shared" si="7"/>
        <v>0</v>
      </c>
      <c r="AI29" s="176">
        <f t="shared" si="7"/>
        <v>0</v>
      </c>
      <c r="AJ29" s="176">
        <f t="shared" si="7"/>
        <v>0</v>
      </c>
      <c r="AK29" s="176">
        <f t="shared" si="7"/>
        <v>0</v>
      </c>
      <c r="AL29" s="176">
        <f t="shared" si="7"/>
        <v>0</v>
      </c>
      <c r="AM29" s="176">
        <f t="shared" si="7"/>
        <v>0</v>
      </c>
      <c r="AN29" s="176">
        <f t="shared" si="7"/>
        <v>0</v>
      </c>
      <c r="AO29" s="176">
        <f t="shared" si="7"/>
        <v>0</v>
      </c>
      <c r="AP29" s="176">
        <f t="shared" si="7"/>
        <v>0</v>
      </c>
      <c r="AQ29" s="176">
        <f t="shared" si="7"/>
        <v>0</v>
      </c>
    </row>
    <row r="30" spans="1:43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114"/>
      <c r="W30" s="115"/>
      <c r="X30" s="116"/>
      <c r="Y30" s="116"/>
      <c r="Z30" s="116"/>
      <c r="AA30" s="116"/>
      <c r="AB30" s="117"/>
      <c r="AC30" s="114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43" s="76" customFormat="1" x14ac:dyDescent="0.25">
      <c r="A31" s="187"/>
      <c r="B31" s="77" t="s">
        <v>40</v>
      </c>
      <c r="C31" s="102">
        <v>199</v>
      </c>
      <c r="D31" s="103">
        <v>184</v>
      </c>
      <c r="E31" s="103">
        <v>191</v>
      </c>
      <c r="F31" s="103">
        <v>195</v>
      </c>
      <c r="G31" s="103">
        <v>162</v>
      </c>
      <c r="H31" s="103">
        <v>159</v>
      </c>
      <c r="I31" s="103">
        <v>173</v>
      </c>
      <c r="J31" s="103">
        <v>244</v>
      </c>
      <c r="K31" s="103">
        <v>195</v>
      </c>
      <c r="L31" s="103">
        <v>330</v>
      </c>
      <c r="M31" s="103">
        <v>174</v>
      </c>
      <c r="N31" s="104">
        <v>170</v>
      </c>
      <c r="O31" s="102">
        <v>293</v>
      </c>
      <c r="P31" s="103"/>
      <c r="Q31" s="103"/>
      <c r="R31" s="103"/>
      <c r="S31" s="103"/>
      <c r="T31" s="103"/>
      <c r="U31" s="104"/>
      <c r="V31" s="105">
        <f t="shared" ref="V31" si="8">O31-C31</f>
        <v>94</v>
      </c>
      <c r="W31" s="106"/>
      <c r="X31" s="107"/>
      <c r="Y31" s="107"/>
      <c r="Z31" s="107"/>
      <c r="AA31" s="107"/>
      <c r="AB31" s="108"/>
      <c r="AC31" s="105">
        <v>300</v>
      </c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1:43" s="76" customFormat="1" x14ac:dyDescent="0.25">
      <c r="A32" s="187"/>
      <c r="B32" s="77" t="s">
        <v>41</v>
      </c>
      <c r="C32" s="102">
        <v>8</v>
      </c>
      <c r="D32" s="103">
        <v>5</v>
      </c>
      <c r="E32" s="103">
        <v>4</v>
      </c>
      <c r="F32" s="103">
        <v>2</v>
      </c>
      <c r="G32" s="103">
        <v>3</v>
      </c>
      <c r="H32" s="103">
        <v>3</v>
      </c>
      <c r="I32" s="103">
        <v>6</v>
      </c>
      <c r="J32" s="103">
        <v>7</v>
      </c>
      <c r="K32" s="103">
        <v>3</v>
      </c>
      <c r="L32" s="103">
        <v>6</v>
      </c>
      <c r="M32" s="103">
        <v>2</v>
      </c>
      <c r="N32" s="104">
        <v>7</v>
      </c>
      <c r="O32" s="102">
        <v>3</v>
      </c>
      <c r="P32" s="103"/>
      <c r="Q32" s="103"/>
      <c r="R32" s="103"/>
      <c r="S32" s="103"/>
      <c r="T32" s="103"/>
      <c r="U32" s="104"/>
      <c r="V32" s="105">
        <f t="shared" si="6"/>
        <v>-5</v>
      </c>
      <c r="W32" s="106"/>
      <c r="X32" s="107"/>
      <c r="Y32" s="107"/>
      <c r="Z32" s="107"/>
      <c r="AA32" s="107"/>
      <c r="AB32" s="108"/>
      <c r="AC32" s="105">
        <v>3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1:43" s="76" customFormat="1" x14ac:dyDescent="0.25">
      <c r="A33" s="187"/>
      <c r="B33" s="77" t="s">
        <v>42</v>
      </c>
      <c r="C33" s="102">
        <v>54</v>
      </c>
      <c r="D33" s="103">
        <v>30</v>
      </c>
      <c r="E33" s="103">
        <v>34</v>
      </c>
      <c r="F33" s="103">
        <v>38</v>
      </c>
      <c r="G33" s="103">
        <v>20</v>
      </c>
      <c r="H33" s="103">
        <v>52</v>
      </c>
      <c r="I33" s="103">
        <v>31</v>
      </c>
      <c r="J33" s="103">
        <v>26</v>
      </c>
      <c r="K33" s="103">
        <v>39</v>
      </c>
      <c r="L33" s="103">
        <v>35</v>
      </c>
      <c r="M33" s="103">
        <v>38</v>
      </c>
      <c r="N33" s="104">
        <v>39</v>
      </c>
      <c r="O33" s="102">
        <v>35</v>
      </c>
      <c r="P33" s="103"/>
      <c r="Q33" s="103"/>
      <c r="R33" s="103"/>
      <c r="S33" s="103"/>
      <c r="T33" s="103"/>
      <c r="U33" s="104"/>
      <c r="V33" s="105">
        <f t="shared" si="6"/>
        <v>-19</v>
      </c>
      <c r="W33" s="106"/>
      <c r="X33" s="107"/>
      <c r="Y33" s="107"/>
      <c r="Z33" s="107"/>
      <c r="AA33" s="107"/>
      <c r="AB33" s="108"/>
      <c r="AC33" s="105">
        <v>67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</row>
    <row r="34" spans="1:43" s="76" customFormat="1" x14ac:dyDescent="0.25">
      <c r="A34" s="187"/>
      <c r="B34" s="77" t="s">
        <v>43</v>
      </c>
      <c r="C34" s="102">
        <v>4</v>
      </c>
      <c r="D34" s="103">
        <v>0</v>
      </c>
      <c r="E34" s="103">
        <v>2</v>
      </c>
      <c r="F34" s="103">
        <v>1</v>
      </c>
      <c r="G34" s="103">
        <v>2</v>
      </c>
      <c r="H34" s="103">
        <v>3</v>
      </c>
      <c r="I34" s="103">
        <v>1</v>
      </c>
      <c r="J34" s="103">
        <v>0</v>
      </c>
      <c r="K34" s="103">
        <v>3</v>
      </c>
      <c r="L34" s="103">
        <v>3</v>
      </c>
      <c r="M34" s="103">
        <v>4</v>
      </c>
      <c r="N34" s="104">
        <v>2</v>
      </c>
      <c r="O34" s="102"/>
      <c r="P34" s="103"/>
      <c r="Q34" s="103"/>
      <c r="R34" s="103"/>
      <c r="S34" s="103"/>
      <c r="T34" s="103"/>
      <c r="U34" s="104"/>
      <c r="V34" s="105">
        <f t="shared" si="6"/>
        <v>-4</v>
      </c>
      <c r="W34" s="106"/>
      <c r="X34" s="107"/>
      <c r="Y34" s="107"/>
      <c r="Z34" s="107"/>
      <c r="AA34" s="107"/>
      <c r="AB34" s="108"/>
      <c r="AC34" s="105">
        <v>8</v>
      </c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</row>
    <row r="35" spans="1:43" s="76" customFormat="1" x14ac:dyDescent="0.25">
      <c r="A35" s="187"/>
      <c r="B35" s="77" t="s">
        <v>44</v>
      </c>
      <c r="C35" s="102">
        <v>0</v>
      </c>
      <c r="D35" s="103">
        <v>0</v>
      </c>
      <c r="E35" s="103">
        <v>0</v>
      </c>
      <c r="F35" s="103">
        <v>0</v>
      </c>
      <c r="G35" s="103">
        <v>1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4">
        <v>0</v>
      </c>
      <c r="O35" s="102">
        <v>2</v>
      </c>
      <c r="P35" s="103"/>
      <c r="Q35" s="103"/>
      <c r="R35" s="103"/>
      <c r="S35" s="103"/>
      <c r="T35" s="103"/>
      <c r="U35" s="104"/>
      <c r="V35" s="105">
        <f t="shared" si="6"/>
        <v>2</v>
      </c>
      <c r="W35" s="106"/>
      <c r="X35" s="107"/>
      <c r="Y35" s="107"/>
      <c r="Z35" s="107"/>
      <c r="AA35" s="107"/>
      <c r="AB35" s="108"/>
      <c r="AC35" s="105">
        <v>1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</row>
    <row r="36" spans="1:43" s="93" customFormat="1" x14ac:dyDescent="0.25">
      <c r="A36" s="188"/>
      <c r="B36" s="77" t="s">
        <v>45</v>
      </c>
      <c r="C36" s="173">
        <f>SUM(C31:C35)</f>
        <v>265</v>
      </c>
      <c r="D36" s="174">
        <f t="shared" ref="D36:U36" si="9">SUM(D31:D35)</f>
        <v>219</v>
      </c>
      <c r="E36" s="174">
        <f t="shared" si="9"/>
        <v>231</v>
      </c>
      <c r="F36" s="174">
        <f t="shared" si="9"/>
        <v>236</v>
      </c>
      <c r="G36" s="174">
        <f t="shared" si="9"/>
        <v>188</v>
      </c>
      <c r="H36" s="174">
        <f t="shared" si="9"/>
        <v>217</v>
      </c>
      <c r="I36" s="174">
        <f t="shared" si="9"/>
        <v>211</v>
      </c>
      <c r="J36" s="174">
        <f t="shared" si="9"/>
        <v>277</v>
      </c>
      <c r="K36" s="174">
        <f t="shared" si="9"/>
        <v>240</v>
      </c>
      <c r="L36" s="174">
        <f t="shared" si="9"/>
        <v>374</v>
      </c>
      <c r="M36" s="174">
        <f t="shared" si="9"/>
        <v>218</v>
      </c>
      <c r="N36" s="175">
        <f t="shared" si="9"/>
        <v>218</v>
      </c>
      <c r="O36" s="173">
        <f t="shared" si="9"/>
        <v>333</v>
      </c>
      <c r="P36" s="174">
        <f t="shared" si="9"/>
        <v>0</v>
      </c>
      <c r="Q36" s="174">
        <f t="shared" si="9"/>
        <v>0</v>
      </c>
      <c r="R36" s="174">
        <f t="shared" si="9"/>
        <v>0</v>
      </c>
      <c r="S36" s="174">
        <f t="shared" si="9"/>
        <v>0</v>
      </c>
      <c r="T36" s="174">
        <f t="shared" si="9"/>
        <v>0</v>
      </c>
      <c r="U36" s="175">
        <f t="shared" si="9"/>
        <v>0</v>
      </c>
      <c r="V36" s="109">
        <f t="shared" si="7"/>
        <v>68</v>
      </c>
      <c r="W36" s="176">
        <f t="shared" si="7"/>
        <v>0</v>
      </c>
      <c r="X36" s="177">
        <f t="shared" si="7"/>
        <v>0</v>
      </c>
      <c r="Y36" s="177">
        <f t="shared" si="7"/>
        <v>0</v>
      </c>
      <c r="Z36" s="177">
        <f t="shared" si="7"/>
        <v>0</v>
      </c>
      <c r="AA36" s="177">
        <f t="shared" si="7"/>
        <v>0</v>
      </c>
      <c r="AB36" s="178">
        <f t="shared" si="7"/>
        <v>0</v>
      </c>
      <c r="AC36" s="109">
        <f t="shared" si="7"/>
        <v>379</v>
      </c>
      <c r="AD36" s="176">
        <f t="shared" si="7"/>
        <v>0</v>
      </c>
      <c r="AE36" s="176">
        <f t="shared" si="7"/>
        <v>0</v>
      </c>
      <c r="AF36" s="176">
        <f t="shared" si="7"/>
        <v>0</v>
      </c>
      <c r="AG36" s="176">
        <f t="shared" si="7"/>
        <v>0</v>
      </c>
      <c r="AH36" s="176">
        <f t="shared" si="7"/>
        <v>0</v>
      </c>
      <c r="AI36" s="176">
        <f t="shared" si="7"/>
        <v>0</v>
      </c>
      <c r="AJ36" s="176">
        <f t="shared" si="7"/>
        <v>0</v>
      </c>
      <c r="AK36" s="176">
        <f t="shared" si="7"/>
        <v>0</v>
      </c>
      <c r="AL36" s="176">
        <f t="shared" si="7"/>
        <v>0</v>
      </c>
      <c r="AM36" s="176">
        <f t="shared" si="7"/>
        <v>0</v>
      </c>
      <c r="AN36" s="176">
        <f t="shared" si="7"/>
        <v>0</v>
      </c>
      <c r="AO36" s="176">
        <f t="shared" si="7"/>
        <v>0</v>
      </c>
      <c r="AP36" s="176">
        <f t="shared" si="7"/>
        <v>0</v>
      </c>
      <c r="AQ36" s="176">
        <f t="shared" si="7"/>
        <v>0</v>
      </c>
    </row>
    <row r="37" spans="1:43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114"/>
      <c r="W37" s="115"/>
      <c r="X37" s="116"/>
      <c r="Y37" s="116"/>
      <c r="Z37" s="116"/>
      <c r="AA37" s="116"/>
      <c r="AB37" s="117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3" s="76" customFormat="1" x14ac:dyDescent="0.25">
      <c r="A38" s="187"/>
      <c r="B38" s="77" t="s">
        <v>40</v>
      </c>
      <c r="C38" s="102">
        <v>306</v>
      </c>
      <c r="D38" s="103">
        <v>333</v>
      </c>
      <c r="E38" s="103">
        <v>330</v>
      </c>
      <c r="F38" s="103">
        <v>312</v>
      </c>
      <c r="G38" s="103">
        <v>308</v>
      </c>
      <c r="H38" s="103">
        <v>244</v>
      </c>
      <c r="I38" s="103">
        <v>244</v>
      </c>
      <c r="J38" s="103">
        <v>242</v>
      </c>
      <c r="K38" s="103">
        <v>281</v>
      </c>
      <c r="L38" s="103">
        <v>305</v>
      </c>
      <c r="M38" s="103">
        <v>333</v>
      </c>
      <c r="N38" s="104">
        <v>303</v>
      </c>
      <c r="O38" s="102">
        <v>322</v>
      </c>
      <c r="P38" s="103"/>
      <c r="Q38" s="103"/>
      <c r="R38" s="103"/>
      <c r="S38" s="103"/>
      <c r="T38" s="103"/>
      <c r="U38" s="104"/>
      <c r="V38" s="105">
        <f t="shared" ref="V38" si="10">O38-C38</f>
        <v>16</v>
      </c>
      <c r="W38" s="106"/>
      <c r="X38" s="107"/>
      <c r="Y38" s="107"/>
      <c r="Z38" s="107"/>
      <c r="AA38" s="107"/>
      <c r="AB38" s="108"/>
      <c r="AC38" s="105">
        <v>394</v>
      </c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</row>
    <row r="39" spans="1:43" s="76" customFormat="1" x14ac:dyDescent="0.25">
      <c r="A39" s="187"/>
      <c r="B39" s="77" t="s">
        <v>41</v>
      </c>
      <c r="C39" s="102">
        <v>28</v>
      </c>
      <c r="D39" s="103">
        <v>32</v>
      </c>
      <c r="E39" s="103">
        <v>30</v>
      </c>
      <c r="F39" s="103">
        <v>29</v>
      </c>
      <c r="G39" s="103">
        <v>31</v>
      </c>
      <c r="H39" s="103">
        <v>25</v>
      </c>
      <c r="I39" s="103">
        <v>23</v>
      </c>
      <c r="J39" s="103">
        <v>27</v>
      </c>
      <c r="K39" s="103">
        <v>29</v>
      </c>
      <c r="L39" s="103">
        <v>29</v>
      </c>
      <c r="M39" s="103">
        <v>25</v>
      </c>
      <c r="N39" s="104">
        <v>22</v>
      </c>
      <c r="O39" s="102">
        <v>22</v>
      </c>
      <c r="P39" s="103"/>
      <c r="Q39" s="103"/>
      <c r="R39" s="103"/>
      <c r="S39" s="103"/>
      <c r="T39" s="103"/>
      <c r="U39" s="104"/>
      <c r="V39" s="105">
        <f t="shared" si="6"/>
        <v>-6</v>
      </c>
      <c r="W39" s="106"/>
      <c r="X39" s="107"/>
      <c r="Y39" s="107"/>
      <c r="Z39" s="107"/>
      <c r="AA39" s="107"/>
      <c r="AB39" s="108"/>
      <c r="AC39" s="105">
        <v>21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 s="76" customFormat="1" x14ac:dyDescent="0.25">
      <c r="A40" s="187"/>
      <c r="B40" s="77" t="s">
        <v>42</v>
      </c>
      <c r="C40" s="102">
        <v>18</v>
      </c>
      <c r="D40" s="103">
        <v>23</v>
      </c>
      <c r="E40" s="103">
        <v>30</v>
      </c>
      <c r="F40" s="103">
        <v>31</v>
      </c>
      <c r="G40" s="103">
        <v>39</v>
      </c>
      <c r="H40" s="103">
        <v>25</v>
      </c>
      <c r="I40" s="103">
        <v>17</v>
      </c>
      <c r="J40" s="103">
        <v>23</v>
      </c>
      <c r="K40" s="103">
        <v>18</v>
      </c>
      <c r="L40" s="103">
        <v>32</v>
      </c>
      <c r="M40" s="103">
        <v>29</v>
      </c>
      <c r="N40" s="104">
        <v>23</v>
      </c>
      <c r="O40" s="102">
        <v>29</v>
      </c>
      <c r="P40" s="103"/>
      <c r="Q40" s="103"/>
      <c r="R40" s="103"/>
      <c r="S40" s="103"/>
      <c r="T40" s="103"/>
      <c r="U40" s="104"/>
      <c r="V40" s="105">
        <f t="shared" si="6"/>
        <v>11</v>
      </c>
      <c r="W40" s="106"/>
      <c r="X40" s="107"/>
      <c r="Y40" s="107"/>
      <c r="Z40" s="107"/>
      <c r="AA40" s="107"/>
      <c r="AB40" s="108"/>
      <c r="AC40" s="105">
        <v>54</v>
      </c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</row>
    <row r="41" spans="1:43" s="76" customFormat="1" x14ac:dyDescent="0.25">
      <c r="A41" s="187"/>
      <c r="B41" s="77" t="s">
        <v>43</v>
      </c>
      <c r="C41" s="102">
        <v>1</v>
      </c>
      <c r="D41" s="103">
        <v>2</v>
      </c>
      <c r="E41" s="103">
        <v>1</v>
      </c>
      <c r="F41" s="103">
        <v>1</v>
      </c>
      <c r="G41" s="103">
        <v>0</v>
      </c>
      <c r="H41" s="103">
        <v>1</v>
      </c>
      <c r="I41" s="103">
        <v>2</v>
      </c>
      <c r="J41" s="103">
        <v>1</v>
      </c>
      <c r="K41" s="103">
        <v>1</v>
      </c>
      <c r="L41" s="103">
        <v>1</v>
      </c>
      <c r="M41" s="103">
        <v>1</v>
      </c>
      <c r="N41" s="104">
        <v>2</v>
      </c>
      <c r="O41" s="102">
        <v>4</v>
      </c>
      <c r="P41" s="103"/>
      <c r="Q41" s="103"/>
      <c r="R41" s="103"/>
      <c r="S41" s="103"/>
      <c r="T41" s="103"/>
      <c r="U41" s="104"/>
      <c r="V41" s="105">
        <f t="shared" si="6"/>
        <v>3</v>
      </c>
      <c r="W41" s="106"/>
      <c r="X41" s="107"/>
      <c r="Y41" s="107"/>
      <c r="Z41" s="107"/>
      <c r="AA41" s="107"/>
      <c r="AB41" s="108"/>
      <c r="AC41" s="105">
        <v>4</v>
      </c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</row>
    <row r="42" spans="1:43" s="76" customFormat="1" x14ac:dyDescent="0.25">
      <c r="A42" s="187"/>
      <c r="B42" s="77" t="s">
        <v>44</v>
      </c>
      <c r="C42" s="102">
        <v>0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4">
        <v>0</v>
      </c>
      <c r="O42" s="102">
        <v>0</v>
      </c>
      <c r="P42" s="103"/>
      <c r="Q42" s="103"/>
      <c r="R42" s="103"/>
      <c r="S42" s="103"/>
      <c r="T42" s="103"/>
      <c r="U42" s="104"/>
      <c r="V42" s="105">
        <f t="shared" si="6"/>
        <v>0</v>
      </c>
      <c r="W42" s="106"/>
      <c r="X42" s="107"/>
      <c r="Y42" s="107"/>
      <c r="Z42" s="107"/>
      <c r="AA42" s="107"/>
      <c r="AB42" s="108"/>
      <c r="AC42" s="105">
        <v>0</v>
      </c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</row>
    <row r="43" spans="1:43" s="93" customFormat="1" ht="15.75" thickBot="1" x14ac:dyDescent="0.3">
      <c r="A43" s="188"/>
      <c r="B43" s="85" t="s">
        <v>45</v>
      </c>
      <c r="C43" s="86">
        <f>SUM(C38:C42)</f>
        <v>353</v>
      </c>
      <c r="D43" s="87">
        <f t="shared" ref="D43:U43" si="11">SUM(D38:D42)</f>
        <v>390</v>
      </c>
      <c r="E43" s="87">
        <f t="shared" si="11"/>
        <v>391</v>
      </c>
      <c r="F43" s="87">
        <f t="shared" si="11"/>
        <v>373</v>
      </c>
      <c r="G43" s="87">
        <f t="shared" si="11"/>
        <v>378</v>
      </c>
      <c r="H43" s="87">
        <f t="shared" si="11"/>
        <v>295</v>
      </c>
      <c r="I43" s="87">
        <f t="shared" si="11"/>
        <v>286</v>
      </c>
      <c r="J43" s="87">
        <f t="shared" si="11"/>
        <v>293</v>
      </c>
      <c r="K43" s="87">
        <f t="shared" si="11"/>
        <v>329</v>
      </c>
      <c r="L43" s="87">
        <f t="shared" si="11"/>
        <v>367</v>
      </c>
      <c r="M43" s="87">
        <f t="shared" si="11"/>
        <v>388</v>
      </c>
      <c r="N43" s="88">
        <f t="shared" si="11"/>
        <v>350</v>
      </c>
      <c r="O43" s="86">
        <f t="shared" si="11"/>
        <v>377</v>
      </c>
      <c r="P43" s="87">
        <f t="shared" si="11"/>
        <v>0</v>
      </c>
      <c r="Q43" s="87">
        <f t="shared" si="11"/>
        <v>0</v>
      </c>
      <c r="R43" s="87">
        <f t="shared" si="11"/>
        <v>0</v>
      </c>
      <c r="S43" s="87">
        <f t="shared" si="11"/>
        <v>0</v>
      </c>
      <c r="T43" s="87">
        <f t="shared" si="11"/>
        <v>0</v>
      </c>
      <c r="U43" s="88">
        <f t="shared" si="11"/>
        <v>0</v>
      </c>
      <c r="V43" s="89">
        <f t="shared" si="7"/>
        <v>24</v>
      </c>
      <c r="W43" s="90">
        <f t="shared" si="7"/>
        <v>0</v>
      </c>
      <c r="X43" s="91">
        <f t="shared" si="7"/>
        <v>0</v>
      </c>
      <c r="Y43" s="91">
        <f t="shared" si="7"/>
        <v>0</v>
      </c>
      <c r="Z43" s="91">
        <f t="shared" si="7"/>
        <v>0</v>
      </c>
      <c r="AA43" s="91">
        <f t="shared" si="7"/>
        <v>0</v>
      </c>
      <c r="AB43" s="92">
        <f t="shared" si="7"/>
        <v>0</v>
      </c>
      <c r="AC43" s="89">
        <f t="shared" si="7"/>
        <v>473</v>
      </c>
      <c r="AD43" s="90">
        <f t="shared" si="7"/>
        <v>0</v>
      </c>
      <c r="AE43" s="90">
        <f t="shared" si="7"/>
        <v>0</v>
      </c>
      <c r="AF43" s="90">
        <f t="shared" si="7"/>
        <v>0</v>
      </c>
      <c r="AG43" s="90">
        <f t="shared" si="7"/>
        <v>0</v>
      </c>
      <c r="AH43" s="90">
        <f t="shared" si="7"/>
        <v>0</v>
      </c>
      <c r="AI43" s="90">
        <f t="shared" si="7"/>
        <v>0</v>
      </c>
      <c r="AJ43" s="90">
        <f t="shared" si="7"/>
        <v>0</v>
      </c>
      <c r="AK43" s="90">
        <f t="shared" si="7"/>
        <v>0</v>
      </c>
      <c r="AL43" s="90">
        <f t="shared" si="7"/>
        <v>0</v>
      </c>
      <c r="AM43" s="90">
        <f t="shared" si="7"/>
        <v>0</v>
      </c>
      <c r="AN43" s="90">
        <f t="shared" si="7"/>
        <v>0</v>
      </c>
      <c r="AO43" s="90">
        <f t="shared" si="7"/>
        <v>0</v>
      </c>
      <c r="AP43" s="90">
        <f t="shared" si="7"/>
        <v>0</v>
      </c>
      <c r="AQ43" s="90">
        <f t="shared" si="7"/>
        <v>0</v>
      </c>
    </row>
    <row r="44" spans="1:43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121"/>
      <c r="W44" s="122"/>
      <c r="X44" s="123"/>
      <c r="Y44" s="123"/>
      <c r="Z44" s="123"/>
      <c r="AA44" s="123"/>
      <c r="AB44" s="124"/>
      <c r="AC44" s="121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49" customFormat="1" x14ac:dyDescent="0.25">
      <c r="A45" s="187"/>
      <c r="B45" s="50" t="s">
        <v>40</v>
      </c>
      <c r="C45" s="51">
        <v>191893.09</v>
      </c>
      <c r="D45" s="52">
        <v>189952.24</v>
      </c>
      <c r="E45" s="52">
        <v>183089.22</v>
      </c>
      <c r="F45" s="52">
        <v>120907.28</v>
      </c>
      <c r="G45" s="52">
        <v>156496.85</v>
      </c>
      <c r="H45" s="52">
        <v>139658.5</v>
      </c>
      <c r="I45" s="52">
        <v>220721.65</v>
      </c>
      <c r="J45" s="52">
        <v>203450.52</v>
      </c>
      <c r="K45" s="52">
        <v>191142.76</v>
      </c>
      <c r="L45" s="52">
        <v>182494.58</v>
      </c>
      <c r="M45" s="52">
        <v>221001.7</v>
      </c>
      <c r="N45" s="53">
        <v>212554.99</v>
      </c>
      <c r="O45" s="51">
        <v>245435.69</v>
      </c>
      <c r="P45" s="52"/>
      <c r="Q45" s="52"/>
      <c r="R45" s="52"/>
      <c r="S45" s="52"/>
      <c r="T45" s="52"/>
      <c r="U45" s="53"/>
      <c r="V45" s="54">
        <f t="shared" ref="V45" si="12">O45-C45</f>
        <v>53542.600000000006</v>
      </c>
      <c r="W45" s="55"/>
      <c r="X45" s="56"/>
      <c r="Y45" s="56"/>
      <c r="Z45" s="56"/>
      <c r="AA45" s="56"/>
      <c r="AB45" s="57"/>
      <c r="AC45" s="54">
        <v>306769.25</v>
      </c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49" customFormat="1" x14ac:dyDescent="0.25">
      <c r="A46" s="187"/>
      <c r="B46" s="50" t="s">
        <v>41</v>
      </c>
      <c r="C46" s="51">
        <v>6254.66</v>
      </c>
      <c r="D46" s="52">
        <v>6112.85</v>
      </c>
      <c r="E46" s="52">
        <v>6570.76</v>
      </c>
      <c r="F46" s="52">
        <v>5029.84</v>
      </c>
      <c r="G46" s="52">
        <v>3995.71</v>
      </c>
      <c r="H46" s="52">
        <v>5084.32</v>
      </c>
      <c r="I46" s="52">
        <v>5015.87</v>
      </c>
      <c r="J46" s="52">
        <v>4244.57</v>
      </c>
      <c r="K46" s="52">
        <v>4422.8100000000004</v>
      </c>
      <c r="L46" s="52">
        <v>4861.2299999999996</v>
      </c>
      <c r="M46" s="52">
        <v>5734.61</v>
      </c>
      <c r="N46" s="53">
        <v>5784.46</v>
      </c>
      <c r="O46" s="51">
        <v>6963.42</v>
      </c>
      <c r="P46" s="52"/>
      <c r="Q46" s="52"/>
      <c r="R46" s="52"/>
      <c r="S46" s="52"/>
      <c r="T46" s="52"/>
      <c r="U46" s="53"/>
      <c r="V46" s="54">
        <f t="shared" si="6"/>
        <v>708.76000000000022</v>
      </c>
      <c r="W46" s="55"/>
      <c r="X46" s="56"/>
      <c r="Y46" s="56"/>
      <c r="Z46" s="56"/>
      <c r="AA46" s="56"/>
      <c r="AB46" s="57"/>
      <c r="AC46" s="54">
        <v>6479.27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s="49" customFormat="1" x14ac:dyDescent="0.25">
      <c r="A47" s="187"/>
      <c r="B47" s="50" t="s">
        <v>42</v>
      </c>
      <c r="C47" s="51">
        <v>37018.160000000003</v>
      </c>
      <c r="D47" s="52">
        <v>32753.9</v>
      </c>
      <c r="E47" s="52">
        <v>29539.97</v>
      </c>
      <c r="F47" s="52">
        <v>23310.91</v>
      </c>
      <c r="G47" s="52">
        <v>21232.06</v>
      </c>
      <c r="H47" s="52">
        <v>12619.87</v>
      </c>
      <c r="I47" s="52">
        <v>38121.919999999998</v>
      </c>
      <c r="J47" s="52">
        <v>43569.21</v>
      </c>
      <c r="K47" s="52">
        <v>72954.559999999998</v>
      </c>
      <c r="L47" s="52">
        <v>46571.67</v>
      </c>
      <c r="M47" s="52">
        <v>47674.57</v>
      </c>
      <c r="N47" s="53">
        <v>55701.95</v>
      </c>
      <c r="O47" s="51">
        <v>38541.82</v>
      </c>
      <c r="P47" s="52"/>
      <c r="Q47" s="52"/>
      <c r="R47" s="52"/>
      <c r="S47" s="52"/>
      <c r="T47" s="52"/>
      <c r="U47" s="53"/>
      <c r="V47" s="54">
        <f t="shared" si="6"/>
        <v>1523.6599999999962</v>
      </c>
      <c r="W47" s="55"/>
      <c r="X47" s="56"/>
      <c r="Y47" s="56"/>
      <c r="Z47" s="56"/>
      <c r="AA47" s="56"/>
      <c r="AB47" s="57"/>
      <c r="AC47" s="54">
        <v>91251.98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49" customFormat="1" x14ac:dyDescent="0.25">
      <c r="A48" s="187"/>
      <c r="B48" s="50" t="s">
        <v>43</v>
      </c>
      <c r="C48" s="51">
        <v>24372.95</v>
      </c>
      <c r="D48" s="52">
        <v>23262.58</v>
      </c>
      <c r="E48" s="52">
        <v>11562.19</v>
      </c>
      <c r="F48" s="52">
        <v>23927.84</v>
      </c>
      <c r="G48" s="52">
        <v>21871.52</v>
      </c>
      <c r="H48" s="52">
        <v>15224.92</v>
      </c>
      <c r="I48" s="52">
        <v>17020.099999999999</v>
      </c>
      <c r="J48" s="52">
        <v>16485.990000000002</v>
      </c>
      <c r="K48" s="52">
        <v>69899.710000000006</v>
      </c>
      <c r="L48" s="52">
        <v>54675.44</v>
      </c>
      <c r="M48" s="52">
        <v>49977.919999999998</v>
      </c>
      <c r="N48" s="53">
        <v>37990.82</v>
      </c>
      <c r="O48" s="51">
        <v>20374.759999999998</v>
      </c>
      <c r="P48" s="52"/>
      <c r="Q48" s="52"/>
      <c r="R48" s="52"/>
      <c r="S48" s="52"/>
      <c r="T48" s="52"/>
      <c r="U48" s="53"/>
      <c r="V48" s="54">
        <f t="shared" si="6"/>
        <v>-3998.1900000000023</v>
      </c>
      <c r="W48" s="55"/>
      <c r="X48" s="56"/>
      <c r="Y48" s="56"/>
      <c r="Z48" s="56"/>
      <c r="AA48" s="56"/>
      <c r="AB48" s="57"/>
      <c r="AC48" s="54">
        <v>101020.41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49" customFormat="1" x14ac:dyDescent="0.25">
      <c r="A49" s="187"/>
      <c r="B49" s="50" t="s">
        <v>44</v>
      </c>
      <c r="C49" s="51">
        <v>0.79</v>
      </c>
      <c r="D49" s="52">
        <v>348.28</v>
      </c>
      <c r="E49" s="52">
        <v>0</v>
      </c>
      <c r="F49" s="52">
        <v>16546.490000000002</v>
      </c>
      <c r="G49" s="52">
        <v>24862.12</v>
      </c>
      <c r="H49" s="52">
        <v>31340.82</v>
      </c>
      <c r="I49" s="52">
        <v>275.51</v>
      </c>
      <c r="J49" s="52">
        <v>101.35</v>
      </c>
      <c r="K49" s="52">
        <v>106.05</v>
      </c>
      <c r="L49" s="52">
        <v>22714.720000000001</v>
      </c>
      <c r="M49" s="52">
        <v>0.54</v>
      </c>
      <c r="N49" s="53">
        <v>14791.05</v>
      </c>
      <c r="O49" s="51">
        <v>44784.14</v>
      </c>
      <c r="P49" s="52"/>
      <c r="Q49" s="52"/>
      <c r="R49" s="52"/>
      <c r="S49" s="52"/>
      <c r="T49" s="52"/>
      <c r="U49" s="53"/>
      <c r="V49" s="54">
        <f t="shared" si="6"/>
        <v>44783.35</v>
      </c>
      <c r="W49" s="55"/>
      <c r="X49" s="56"/>
      <c r="Y49" s="56"/>
      <c r="Z49" s="56"/>
      <c r="AA49" s="56"/>
      <c r="AB49" s="57"/>
      <c r="AC49" s="54">
        <v>11319.26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165" customFormat="1" x14ac:dyDescent="0.25">
      <c r="A50" s="188"/>
      <c r="B50" s="50" t="s">
        <v>45</v>
      </c>
      <c r="C50" s="179">
        <f>SUM(C45:C49)</f>
        <v>259539.65000000002</v>
      </c>
      <c r="D50" s="180">
        <f t="shared" ref="D50:AQ64" si="13">SUM(D45:D49)</f>
        <v>252429.85</v>
      </c>
      <c r="E50" s="180">
        <f t="shared" si="13"/>
        <v>230762.14</v>
      </c>
      <c r="F50" s="180">
        <f t="shared" si="13"/>
        <v>189722.36</v>
      </c>
      <c r="G50" s="180">
        <f t="shared" si="13"/>
        <v>228458.25999999998</v>
      </c>
      <c r="H50" s="180">
        <f t="shared" si="13"/>
        <v>203928.43000000002</v>
      </c>
      <c r="I50" s="180">
        <f t="shared" si="13"/>
        <v>281155.05</v>
      </c>
      <c r="J50" s="180">
        <f t="shared" si="13"/>
        <v>267851.63999999996</v>
      </c>
      <c r="K50" s="180">
        <f t="shared" si="13"/>
        <v>338525.89</v>
      </c>
      <c r="L50" s="180">
        <f t="shared" si="13"/>
        <v>311317.64</v>
      </c>
      <c r="M50" s="180">
        <f t="shared" si="13"/>
        <v>324389.33999999997</v>
      </c>
      <c r="N50" s="181">
        <f t="shared" si="13"/>
        <v>326823.26999999996</v>
      </c>
      <c r="O50" s="179">
        <f t="shared" si="13"/>
        <v>356099.83</v>
      </c>
      <c r="P50" s="180">
        <f t="shared" si="13"/>
        <v>0</v>
      </c>
      <c r="Q50" s="180">
        <f t="shared" si="13"/>
        <v>0</v>
      </c>
      <c r="R50" s="180">
        <f t="shared" si="13"/>
        <v>0</v>
      </c>
      <c r="S50" s="180">
        <f t="shared" si="13"/>
        <v>0</v>
      </c>
      <c r="T50" s="180">
        <f t="shared" si="13"/>
        <v>0</v>
      </c>
      <c r="U50" s="181">
        <f t="shared" si="13"/>
        <v>0</v>
      </c>
      <c r="V50" s="58">
        <f t="shared" si="13"/>
        <v>96560.18</v>
      </c>
      <c r="W50" s="182">
        <f t="shared" si="13"/>
        <v>0</v>
      </c>
      <c r="X50" s="183">
        <f t="shared" si="13"/>
        <v>0</v>
      </c>
      <c r="Y50" s="183">
        <f t="shared" si="13"/>
        <v>0</v>
      </c>
      <c r="Z50" s="183">
        <f t="shared" si="13"/>
        <v>0</v>
      </c>
      <c r="AA50" s="183">
        <f t="shared" si="13"/>
        <v>0</v>
      </c>
      <c r="AB50" s="184">
        <f t="shared" si="13"/>
        <v>0</v>
      </c>
      <c r="AC50" s="58">
        <f t="shared" si="13"/>
        <v>516840.17000000004</v>
      </c>
      <c r="AD50" s="182">
        <f t="shared" si="13"/>
        <v>0</v>
      </c>
      <c r="AE50" s="182">
        <f t="shared" si="13"/>
        <v>0</v>
      </c>
      <c r="AF50" s="182">
        <f t="shared" si="13"/>
        <v>0</v>
      </c>
      <c r="AG50" s="182">
        <f t="shared" si="13"/>
        <v>0</v>
      </c>
      <c r="AH50" s="182">
        <f t="shared" si="13"/>
        <v>0</v>
      </c>
      <c r="AI50" s="182">
        <f t="shared" si="13"/>
        <v>0</v>
      </c>
      <c r="AJ50" s="182">
        <f t="shared" si="13"/>
        <v>0</v>
      </c>
      <c r="AK50" s="182">
        <f t="shared" si="13"/>
        <v>0</v>
      </c>
      <c r="AL50" s="182">
        <f t="shared" si="13"/>
        <v>0</v>
      </c>
      <c r="AM50" s="182">
        <f t="shared" si="13"/>
        <v>0</v>
      </c>
      <c r="AN50" s="182">
        <f t="shared" si="13"/>
        <v>0</v>
      </c>
      <c r="AO50" s="182">
        <f t="shared" si="13"/>
        <v>0</v>
      </c>
      <c r="AP50" s="182">
        <f t="shared" si="13"/>
        <v>0</v>
      </c>
      <c r="AQ50" s="182">
        <f t="shared" si="13"/>
        <v>0</v>
      </c>
    </row>
    <row r="51" spans="1:43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63"/>
      <c r="W51" s="64"/>
      <c r="X51" s="65"/>
      <c r="Y51" s="65"/>
      <c r="Z51" s="65"/>
      <c r="AA51" s="65"/>
      <c r="AB51" s="66"/>
      <c r="AC51" s="63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</row>
    <row r="52" spans="1:43" s="49" customFormat="1" x14ac:dyDescent="0.25">
      <c r="A52" s="187"/>
      <c r="B52" s="50" t="s">
        <v>40</v>
      </c>
      <c r="C52" s="51">
        <v>101527.62</v>
      </c>
      <c r="D52" s="52">
        <v>105762.59999999999</v>
      </c>
      <c r="E52" s="52">
        <v>104873.22</v>
      </c>
      <c r="F52" s="52">
        <v>94546.36</v>
      </c>
      <c r="G52" s="52">
        <v>80681.5</v>
      </c>
      <c r="H52" s="52">
        <v>54065.7</v>
      </c>
      <c r="I52" s="52">
        <v>71663.539999999994</v>
      </c>
      <c r="J52" s="52">
        <v>99324.67</v>
      </c>
      <c r="K52" s="52">
        <v>86385.51</v>
      </c>
      <c r="L52" s="52">
        <v>93711</v>
      </c>
      <c r="M52" s="52">
        <v>56890.94</v>
      </c>
      <c r="N52" s="53">
        <v>85140.48000000001</v>
      </c>
      <c r="O52" s="51">
        <v>119655.93999999999</v>
      </c>
      <c r="P52" s="52"/>
      <c r="Q52" s="52"/>
      <c r="R52" s="52"/>
      <c r="S52" s="52"/>
      <c r="T52" s="52"/>
      <c r="U52" s="53"/>
      <c r="V52" s="54">
        <f t="shared" ref="V52" si="14">O52-C52</f>
        <v>18128.319999999992</v>
      </c>
      <c r="W52" s="55"/>
      <c r="X52" s="56"/>
      <c r="Y52" s="56"/>
      <c r="Z52" s="56"/>
      <c r="AA52" s="56"/>
      <c r="AB52" s="57"/>
      <c r="AC52" s="54">
        <v>117123.58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s="49" customFormat="1" x14ac:dyDescent="0.25">
      <c r="A53" s="187"/>
      <c r="B53" s="50" t="s">
        <v>41</v>
      </c>
      <c r="C53" s="51">
        <v>3539.85</v>
      </c>
      <c r="D53" s="52">
        <v>2547.3000000000002</v>
      </c>
      <c r="E53" s="52">
        <v>1038.26</v>
      </c>
      <c r="F53" s="52">
        <v>393.03</v>
      </c>
      <c r="G53" s="52">
        <v>691.26</v>
      </c>
      <c r="H53" s="52">
        <v>824</v>
      </c>
      <c r="I53" s="52">
        <v>1212.46</v>
      </c>
      <c r="J53" s="52">
        <v>1524.23</v>
      </c>
      <c r="K53" s="52">
        <v>855.14</v>
      </c>
      <c r="L53" s="52">
        <v>978.79</v>
      </c>
      <c r="M53" s="52">
        <v>605.21</v>
      </c>
      <c r="N53" s="53">
        <v>1969.69</v>
      </c>
      <c r="O53" s="51">
        <v>1573.57</v>
      </c>
      <c r="P53" s="52"/>
      <c r="Q53" s="52"/>
      <c r="R53" s="52"/>
      <c r="S53" s="52"/>
      <c r="T53" s="52"/>
      <c r="U53" s="53"/>
      <c r="V53" s="54">
        <f t="shared" si="6"/>
        <v>-1966.28</v>
      </c>
      <c r="W53" s="55"/>
      <c r="X53" s="56"/>
      <c r="Y53" s="56"/>
      <c r="Z53" s="56"/>
      <c r="AA53" s="56"/>
      <c r="AB53" s="57"/>
      <c r="AC53" s="54">
        <v>4402.05</v>
      </c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s="49" customFormat="1" x14ac:dyDescent="0.25">
      <c r="A54" s="187"/>
      <c r="B54" s="50" t="s">
        <v>42</v>
      </c>
      <c r="C54" s="51">
        <v>9865.18</v>
      </c>
      <c r="D54" s="52">
        <v>7597.23</v>
      </c>
      <c r="E54" s="52">
        <v>9939.75</v>
      </c>
      <c r="F54" s="52">
        <v>6389.14</v>
      </c>
      <c r="G54" s="52">
        <v>4005.85</v>
      </c>
      <c r="H54" s="52">
        <v>15238.49</v>
      </c>
      <c r="I54" s="52">
        <v>12254.65</v>
      </c>
      <c r="J54" s="52">
        <v>22333.93</v>
      </c>
      <c r="K54" s="52">
        <v>8730.9599999999991</v>
      </c>
      <c r="L54" s="52">
        <v>14076.17</v>
      </c>
      <c r="M54" s="52">
        <v>8824.98</v>
      </c>
      <c r="N54" s="53">
        <v>5015.34</v>
      </c>
      <c r="O54" s="51">
        <v>15015.96</v>
      </c>
      <c r="P54" s="52"/>
      <c r="Q54" s="52"/>
      <c r="R54" s="52"/>
      <c r="S54" s="52"/>
      <c r="T54" s="52"/>
      <c r="U54" s="53"/>
      <c r="V54" s="54">
        <f t="shared" si="6"/>
        <v>5150.7799999999988</v>
      </c>
      <c r="W54" s="55"/>
      <c r="X54" s="56"/>
      <c r="Y54" s="56"/>
      <c r="Z54" s="56"/>
      <c r="AA54" s="56"/>
      <c r="AB54" s="57"/>
      <c r="AC54" s="54">
        <v>24466.39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s="49" customFormat="1" x14ac:dyDescent="0.25">
      <c r="A55" s="187"/>
      <c r="B55" s="50" t="s">
        <v>43</v>
      </c>
      <c r="C55" s="51">
        <v>2031.24</v>
      </c>
      <c r="D55" s="52">
        <v>2434.92</v>
      </c>
      <c r="E55" s="52">
        <v>1527.58</v>
      </c>
      <c r="F55" s="52">
        <v>57.87</v>
      </c>
      <c r="G55" s="52">
        <v>2894.1</v>
      </c>
      <c r="H55" s="52">
        <v>4566.1499999999996</v>
      </c>
      <c r="I55" s="52">
        <v>2517.09</v>
      </c>
      <c r="J55" s="52">
        <v>2617.2399999999998</v>
      </c>
      <c r="K55" s="52">
        <v>4365.01</v>
      </c>
      <c r="L55" s="52">
        <v>5176.7299999999996</v>
      </c>
      <c r="M55" s="52">
        <v>8875.11</v>
      </c>
      <c r="N55" s="53">
        <v>4332.9799999999996</v>
      </c>
      <c r="O55" s="51">
        <v>6203.42</v>
      </c>
      <c r="P55" s="52"/>
      <c r="Q55" s="52"/>
      <c r="R55" s="52"/>
      <c r="S55" s="52"/>
      <c r="T55" s="52"/>
      <c r="U55" s="53"/>
      <c r="V55" s="54">
        <f t="shared" si="6"/>
        <v>4172.18</v>
      </c>
      <c r="W55" s="55"/>
      <c r="X55" s="56"/>
      <c r="Y55" s="56"/>
      <c r="Z55" s="56"/>
      <c r="AA55" s="56"/>
      <c r="AB55" s="57"/>
      <c r="AC55" s="54">
        <v>11306.32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s="49" customFormat="1" x14ac:dyDescent="0.25">
      <c r="A56" s="187"/>
      <c r="B56" s="50" t="s">
        <v>44</v>
      </c>
      <c r="C56" s="51">
        <v>0</v>
      </c>
      <c r="D56" s="52">
        <v>0</v>
      </c>
      <c r="E56" s="52">
        <v>0</v>
      </c>
      <c r="F56" s="52">
        <v>0</v>
      </c>
      <c r="G56" s="52">
        <v>86.85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3">
        <v>0</v>
      </c>
      <c r="O56" s="51">
        <v>2779.98</v>
      </c>
      <c r="P56" s="52"/>
      <c r="Q56" s="52"/>
      <c r="R56" s="52"/>
      <c r="S56" s="52"/>
      <c r="T56" s="52"/>
      <c r="U56" s="53"/>
      <c r="V56" s="54">
        <f t="shared" si="6"/>
        <v>2779.98</v>
      </c>
      <c r="W56" s="55"/>
      <c r="X56" s="56"/>
      <c r="Y56" s="56"/>
      <c r="Z56" s="56"/>
      <c r="AA56" s="56"/>
      <c r="AB56" s="57"/>
      <c r="AC56" s="54">
        <v>1675.85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s="165" customFormat="1" x14ac:dyDescent="0.25">
      <c r="A57" s="188"/>
      <c r="B57" s="50" t="s">
        <v>45</v>
      </c>
      <c r="C57" s="179">
        <f>SUM(C52:C56)</f>
        <v>116963.89</v>
      </c>
      <c r="D57" s="180">
        <f t="shared" ref="D57:U57" si="15">SUM(D52:D56)</f>
        <v>118342.04999999999</v>
      </c>
      <c r="E57" s="180">
        <f t="shared" si="15"/>
        <v>117378.81</v>
      </c>
      <c r="F57" s="180">
        <f t="shared" si="15"/>
        <v>101386.4</v>
      </c>
      <c r="G57" s="180">
        <f t="shared" si="15"/>
        <v>88359.560000000012</v>
      </c>
      <c r="H57" s="180">
        <f t="shared" si="15"/>
        <v>74694.34</v>
      </c>
      <c r="I57" s="180">
        <f t="shared" si="15"/>
        <v>87647.739999999991</v>
      </c>
      <c r="J57" s="180">
        <f t="shared" si="15"/>
        <v>125800.06999999999</v>
      </c>
      <c r="K57" s="180">
        <f t="shared" si="15"/>
        <v>100336.61999999998</v>
      </c>
      <c r="L57" s="180">
        <f t="shared" si="15"/>
        <v>113942.68999999999</v>
      </c>
      <c r="M57" s="180">
        <f t="shared" si="15"/>
        <v>75196.240000000005</v>
      </c>
      <c r="N57" s="181">
        <f t="shared" si="15"/>
        <v>96458.49</v>
      </c>
      <c r="O57" s="179">
        <f t="shared" si="15"/>
        <v>145228.87000000002</v>
      </c>
      <c r="P57" s="180">
        <f t="shared" si="15"/>
        <v>0</v>
      </c>
      <c r="Q57" s="180">
        <f t="shared" si="15"/>
        <v>0</v>
      </c>
      <c r="R57" s="180">
        <f t="shared" si="15"/>
        <v>0</v>
      </c>
      <c r="S57" s="180">
        <f t="shared" si="15"/>
        <v>0</v>
      </c>
      <c r="T57" s="180">
        <f t="shared" si="15"/>
        <v>0</v>
      </c>
      <c r="U57" s="181">
        <f t="shared" si="15"/>
        <v>0</v>
      </c>
      <c r="V57" s="58">
        <f t="shared" si="13"/>
        <v>28264.979999999992</v>
      </c>
      <c r="W57" s="182">
        <f t="shared" si="13"/>
        <v>0</v>
      </c>
      <c r="X57" s="183">
        <f t="shared" si="13"/>
        <v>0</v>
      </c>
      <c r="Y57" s="183">
        <f t="shared" si="13"/>
        <v>0</v>
      </c>
      <c r="Z57" s="183">
        <f t="shared" si="13"/>
        <v>0</v>
      </c>
      <c r="AA57" s="183">
        <f t="shared" si="13"/>
        <v>0</v>
      </c>
      <c r="AB57" s="184">
        <f t="shared" si="13"/>
        <v>0</v>
      </c>
      <c r="AC57" s="58">
        <f t="shared" si="13"/>
        <v>158974.19000000003</v>
      </c>
      <c r="AD57" s="182">
        <f t="shared" si="13"/>
        <v>0</v>
      </c>
      <c r="AE57" s="182">
        <f t="shared" si="13"/>
        <v>0</v>
      </c>
      <c r="AF57" s="182">
        <f t="shared" si="13"/>
        <v>0</v>
      </c>
      <c r="AG57" s="182">
        <f t="shared" si="13"/>
        <v>0</v>
      </c>
      <c r="AH57" s="182">
        <f t="shared" si="13"/>
        <v>0</v>
      </c>
      <c r="AI57" s="182">
        <f t="shared" si="13"/>
        <v>0</v>
      </c>
      <c r="AJ57" s="182">
        <f t="shared" si="13"/>
        <v>0</v>
      </c>
      <c r="AK57" s="182">
        <f t="shared" si="13"/>
        <v>0</v>
      </c>
      <c r="AL57" s="182">
        <f t="shared" si="13"/>
        <v>0</v>
      </c>
      <c r="AM57" s="182">
        <f t="shared" si="13"/>
        <v>0</v>
      </c>
      <c r="AN57" s="182">
        <f t="shared" si="13"/>
        <v>0</v>
      </c>
      <c r="AO57" s="182">
        <f t="shared" si="13"/>
        <v>0</v>
      </c>
      <c r="AP57" s="182">
        <f t="shared" si="13"/>
        <v>0</v>
      </c>
      <c r="AQ57" s="182">
        <f t="shared" si="13"/>
        <v>0</v>
      </c>
    </row>
    <row r="58" spans="1:43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63"/>
      <c r="W58" s="64"/>
      <c r="X58" s="65"/>
      <c r="Y58" s="65"/>
      <c r="Z58" s="65"/>
      <c r="AA58" s="65"/>
      <c r="AB58" s="66"/>
      <c r="AC58" s="63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</row>
    <row r="59" spans="1:43" s="49" customFormat="1" x14ac:dyDescent="0.25">
      <c r="A59" s="187"/>
      <c r="B59" s="50" t="s">
        <v>40</v>
      </c>
      <c r="C59" s="51">
        <v>262135.37</v>
      </c>
      <c r="D59" s="52">
        <v>271616.72000000003</v>
      </c>
      <c r="E59" s="52">
        <v>297671.44999999995</v>
      </c>
      <c r="F59" s="52">
        <v>314680.09999999998</v>
      </c>
      <c r="G59" s="52">
        <v>326871.72000000003</v>
      </c>
      <c r="H59" s="52">
        <v>303585.7</v>
      </c>
      <c r="I59" s="52">
        <v>302571.08999999997</v>
      </c>
      <c r="J59" s="52">
        <v>281174.58999999997</v>
      </c>
      <c r="K59" s="52">
        <v>316130.02</v>
      </c>
      <c r="L59" s="52">
        <v>336186.65</v>
      </c>
      <c r="M59" s="52">
        <v>338020.18</v>
      </c>
      <c r="N59" s="53">
        <v>331229.89999999997</v>
      </c>
      <c r="O59" s="51">
        <v>350413.65</v>
      </c>
      <c r="P59" s="52"/>
      <c r="Q59" s="52"/>
      <c r="R59" s="52"/>
      <c r="S59" s="52"/>
      <c r="T59" s="52"/>
      <c r="U59" s="53"/>
      <c r="V59" s="54">
        <f t="shared" ref="V59" si="16">O59-C59</f>
        <v>88278.280000000028</v>
      </c>
      <c r="W59" s="55"/>
      <c r="X59" s="56"/>
      <c r="Y59" s="56"/>
      <c r="Z59" s="56"/>
      <c r="AA59" s="56"/>
      <c r="AB59" s="57"/>
      <c r="AC59" s="54">
        <v>383648.79</v>
      </c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s="49" customFormat="1" x14ac:dyDescent="0.25">
      <c r="A60" s="187"/>
      <c r="B60" s="50" t="s">
        <v>41</v>
      </c>
      <c r="C60" s="51">
        <v>85664.82</v>
      </c>
      <c r="D60" s="52">
        <v>90931.73</v>
      </c>
      <c r="E60" s="52">
        <v>87805.77</v>
      </c>
      <c r="F60" s="52">
        <v>84567.75</v>
      </c>
      <c r="G60" s="52">
        <v>85156.56</v>
      </c>
      <c r="H60" s="52">
        <v>82800.479999999996</v>
      </c>
      <c r="I60" s="52">
        <v>68987.91</v>
      </c>
      <c r="J60" s="52">
        <v>83844.320000000007</v>
      </c>
      <c r="K60" s="52">
        <v>76406.73</v>
      </c>
      <c r="L60" s="52">
        <v>76497.81</v>
      </c>
      <c r="M60" s="52">
        <v>74920.509999999995</v>
      </c>
      <c r="N60" s="53">
        <v>67567.7</v>
      </c>
      <c r="O60" s="51">
        <v>67080.789999999994</v>
      </c>
      <c r="P60" s="52"/>
      <c r="Q60" s="52"/>
      <c r="R60" s="52"/>
      <c r="S60" s="52"/>
      <c r="T60" s="52"/>
      <c r="U60" s="53"/>
      <c r="V60" s="54">
        <f t="shared" si="6"/>
        <v>-18584.030000000013</v>
      </c>
      <c r="W60" s="55"/>
      <c r="X60" s="56"/>
      <c r="Y60" s="56"/>
      <c r="Z60" s="56"/>
      <c r="AA60" s="56"/>
      <c r="AB60" s="57"/>
      <c r="AC60" s="54">
        <v>56997.47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s="49" customFormat="1" x14ac:dyDescent="0.25">
      <c r="A61" s="187"/>
      <c r="B61" s="50" t="s">
        <v>42</v>
      </c>
      <c r="C61" s="51">
        <v>7606.61</v>
      </c>
      <c r="D61" s="52">
        <v>4384.2700000000004</v>
      </c>
      <c r="E61" s="52">
        <v>8892.92</v>
      </c>
      <c r="F61" s="52">
        <v>6137.52</v>
      </c>
      <c r="G61" s="52">
        <v>6258.27</v>
      </c>
      <c r="H61" s="52">
        <v>5702.12</v>
      </c>
      <c r="I61" s="52">
        <v>4291.7</v>
      </c>
      <c r="J61" s="52">
        <v>11216.27</v>
      </c>
      <c r="K61" s="52">
        <v>6245.94</v>
      </c>
      <c r="L61" s="52">
        <v>6997.03</v>
      </c>
      <c r="M61" s="52">
        <v>10905.92</v>
      </c>
      <c r="N61" s="53">
        <v>4101.26</v>
      </c>
      <c r="O61" s="51">
        <v>6466.59</v>
      </c>
      <c r="P61" s="52"/>
      <c r="Q61" s="52"/>
      <c r="R61" s="52"/>
      <c r="S61" s="52"/>
      <c r="T61" s="52"/>
      <c r="U61" s="53"/>
      <c r="V61" s="54">
        <f t="shared" si="6"/>
        <v>-1140.0199999999995</v>
      </c>
      <c r="W61" s="55"/>
      <c r="X61" s="56"/>
      <c r="Y61" s="56"/>
      <c r="Z61" s="56"/>
      <c r="AA61" s="56"/>
      <c r="AB61" s="57"/>
      <c r="AC61" s="54">
        <v>20252.150000000001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s="49" customFormat="1" x14ac:dyDescent="0.25">
      <c r="A62" s="187"/>
      <c r="B62" s="50" t="s">
        <v>43</v>
      </c>
      <c r="C62" s="51">
        <v>89.63</v>
      </c>
      <c r="D62" s="52">
        <v>97.17</v>
      </c>
      <c r="E62" s="52">
        <v>1559.46</v>
      </c>
      <c r="F62" s="52">
        <v>0.08</v>
      </c>
      <c r="G62" s="52">
        <v>0</v>
      </c>
      <c r="H62" s="52">
        <v>1338.4</v>
      </c>
      <c r="I62" s="52">
        <v>3479.8</v>
      </c>
      <c r="J62" s="52">
        <v>5055.1099999999997</v>
      </c>
      <c r="K62" s="52">
        <v>2617.2399999999998</v>
      </c>
      <c r="L62" s="52">
        <v>5156.59</v>
      </c>
      <c r="M62" s="52">
        <v>2516.91</v>
      </c>
      <c r="N62" s="53">
        <v>101.49</v>
      </c>
      <c r="O62" s="51">
        <v>3278.95</v>
      </c>
      <c r="P62" s="52"/>
      <c r="Q62" s="52"/>
      <c r="R62" s="52"/>
      <c r="S62" s="52"/>
      <c r="T62" s="52"/>
      <c r="U62" s="53"/>
      <c r="V62" s="54">
        <f t="shared" si="6"/>
        <v>3189.3199999999997</v>
      </c>
      <c r="W62" s="55"/>
      <c r="X62" s="56"/>
      <c r="Y62" s="56"/>
      <c r="Z62" s="56"/>
      <c r="AA62" s="56"/>
      <c r="AB62" s="57"/>
      <c r="AC62" s="54">
        <v>9480.77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s="49" customFormat="1" x14ac:dyDescent="0.25">
      <c r="A63" s="187"/>
      <c r="B63" s="50" t="s">
        <v>44</v>
      </c>
      <c r="C63" s="51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3">
        <v>0</v>
      </c>
      <c r="O63" s="51">
        <v>0</v>
      </c>
      <c r="P63" s="52"/>
      <c r="Q63" s="52"/>
      <c r="R63" s="52"/>
      <c r="S63" s="52"/>
      <c r="T63" s="52"/>
      <c r="U63" s="53"/>
      <c r="V63" s="54">
        <f t="shared" si="6"/>
        <v>0</v>
      </c>
      <c r="W63" s="55"/>
      <c r="X63" s="56"/>
      <c r="Y63" s="56"/>
      <c r="Z63" s="56"/>
      <c r="AA63" s="56"/>
      <c r="AB63" s="57"/>
      <c r="AC63" s="54">
        <v>0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s="165" customFormat="1" x14ac:dyDescent="0.25">
      <c r="A64" s="188"/>
      <c r="B64" s="50" t="s">
        <v>45</v>
      </c>
      <c r="C64" s="179">
        <f>SUM(C59:C63)</f>
        <v>355496.43</v>
      </c>
      <c r="D64" s="180">
        <f t="shared" ref="D64:U64" si="17">SUM(D59:D63)</f>
        <v>367029.89</v>
      </c>
      <c r="E64" s="180">
        <f t="shared" si="17"/>
        <v>395929.59999999998</v>
      </c>
      <c r="F64" s="180">
        <f t="shared" si="17"/>
        <v>405385.45</v>
      </c>
      <c r="G64" s="180">
        <f t="shared" si="17"/>
        <v>418286.55000000005</v>
      </c>
      <c r="H64" s="180">
        <f t="shared" si="17"/>
        <v>393426.7</v>
      </c>
      <c r="I64" s="180">
        <f t="shared" si="17"/>
        <v>379330.5</v>
      </c>
      <c r="J64" s="180">
        <f t="shared" si="17"/>
        <v>381290.29</v>
      </c>
      <c r="K64" s="180">
        <f t="shared" si="17"/>
        <v>401399.93</v>
      </c>
      <c r="L64" s="180">
        <f t="shared" si="17"/>
        <v>424838.08000000007</v>
      </c>
      <c r="M64" s="180">
        <f t="shared" si="17"/>
        <v>426363.51999999996</v>
      </c>
      <c r="N64" s="181">
        <f t="shared" si="17"/>
        <v>403000.35</v>
      </c>
      <c r="O64" s="179">
        <f t="shared" si="17"/>
        <v>427239.98000000004</v>
      </c>
      <c r="P64" s="180">
        <f t="shared" si="17"/>
        <v>0</v>
      </c>
      <c r="Q64" s="180">
        <f t="shared" si="17"/>
        <v>0</v>
      </c>
      <c r="R64" s="180">
        <f t="shared" si="17"/>
        <v>0</v>
      </c>
      <c r="S64" s="180">
        <f t="shared" si="17"/>
        <v>0</v>
      </c>
      <c r="T64" s="180">
        <f t="shared" si="17"/>
        <v>0</v>
      </c>
      <c r="U64" s="181">
        <f t="shared" si="17"/>
        <v>0</v>
      </c>
      <c r="V64" s="58">
        <f t="shared" si="13"/>
        <v>71743.550000000017</v>
      </c>
      <c r="W64" s="182">
        <f t="shared" si="13"/>
        <v>0</v>
      </c>
      <c r="X64" s="183">
        <f t="shared" si="13"/>
        <v>0</v>
      </c>
      <c r="Y64" s="183">
        <f t="shared" si="13"/>
        <v>0</v>
      </c>
      <c r="Z64" s="183">
        <f t="shared" si="13"/>
        <v>0</v>
      </c>
      <c r="AA64" s="183">
        <f t="shared" si="13"/>
        <v>0</v>
      </c>
      <c r="AB64" s="184">
        <f t="shared" si="13"/>
        <v>0</v>
      </c>
      <c r="AC64" s="58">
        <f t="shared" si="13"/>
        <v>470379.18000000005</v>
      </c>
      <c r="AD64" s="182">
        <f t="shared" si="13"/>
        <v>0</v>
      </c>
      <c r="AE64" s="182">
        <f t="shared" si="13"/>
        <v>0</v>
      </c>
      <c r="AF64" s="182">
        <f t="shared" si="13"/>
        <v>0</v>
      </c>
      <c r="AG64" s="182">
        <f t="shared" si="13"/>
        <v>0</v>
      </c>
      <c r="AH64" s="182">
        <f t="shared" si="13"/>
        <v>0</v>
      </c>
      <c r="AI64" s="182">
        <f t="shared" si="13"/>
        <v>0</v>
      </c>
      <c r="AJ64" s="182">
        <f t="shared" si="13"/>
        <v>0</v>
      </c>
      <c r="AK64" s="182">
        <f t="shared" si="13"/>
        <v>0</v>
      </c>
      <c r="AL64" s="182">
        <f t="shared" si="13"/>
        <v>0</v>
      </c>
      <c r="AM64" s="182">
        <f t="shared" si="13"/>
        <v>0</v>
      </c>
      <c r="AN64" s="182">
        <f t="shared" si="13"/>
        <v>0</v>
      </c>
      <c r="AO64" s="182">
        <f t="shared" si="13"/>
        <v>0</v>
      </c>
      <c r="AP64" s="182">
        <f t="shared" si="13"/>
        <v>0</v>
      </c>
      <c r="AQ64" s="182">
        <f t="shared" si="13"/>
        <v>0</v>
      </c>
    </row>
    <row r="65" spans="1:43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63"/>
      <c r="W65" s="64"/>
      <c r="X65" s="65"/>
      <c r="Y65" s="65"/>
      <c r="Z65" s="65"/>
      <c r="AA65" s="65"/>
      <c r="AB65" s="66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</row>
    <row r="66" spans="1:43" s="49" customFormat="1" x14ac:dyDescent="0.25">
      <c r="A66" s="187"/>
      <c r="B66" s="50" t="s">
        <v>40</v>
      </c>
      <c r="C66" s="51">
        <f>C59+C52+C45</f>
        <v>555556.07999999996</v>
      </c>
      <c r="D66" s="52">
        <f t="shared" ref="D66:O66" si="18">D59+D52+D45</f>
        <v>567331.56000000006</v>
      </c>
      <c r="E66" s="52">
        <f t="shared" si="18"/>
        <v>585633.8899999999</v>
      </c>
      <c r="F66" s="52">
        <f t="shared" si="18"/>
        <v>530133.74</v>
      </c>
      <c r="G66" s="52">
        <f t="shared" si="18"/>
        <v>564050.07000000007</v>
      </c>
      <c r="H66" s="52">
        <f t="shared" si="18"/>
        <v>497309.9</v>
      </c>
      <c r="I66" s="52">
        <f t="shared" si="18"/>
        <v>594956.27999999991</v>
      </c>
      <c r="J66" s="52">
        <f t="shared" si="18"/>
        <v>583949.77999999991</v>
      </c>
      <c r="K66" s="52">
        <f t="shared" si="18"/>
        <v>593658.29</v>
      </c>
      <c r="L66" s="52">
        <f t="shared" si="18"/>
        <v>612392.23</v>
      </c>
      <c r="M66" s="52">
        <f t="shared" si="18"/>
        <v>615912.82000000007</v>
      </c>
      <c r="N66" s="53">
        <f t="shared" si="18"/>
        <v>628925.37</v>
      </c>
      <c r="O66" s="51">
        <f t="shared" si="18"/>
        <v>715505.28</v>
      </c>
      <c r="P66" s="52"/>
      <c r="Q66" s="52"/>
      <c r="R66" s="52"/>
      <c r="S66" s="52"/>
      <c r="T66" s="52"/>
      <c r="U66" s="53"/>
      <c r="V66" s="54">
        <f t="shared" ref="V66" si="19">O66-C66</f>
        <v>159949.20000000007</v>
      </c>
      <c r="W66" s="55"/>
      <c r="X66" s="56"/>
      <c r="Y66" s="56"/>
      <c r="Z66" s="56"/>
      <c r="AA66" s="56"/>
      <c r="AB66" s="57"/>
      <c r="AC66" s="54">
        <v>807541.62</v>
      </c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s="49" customFormat="1" x14ac:dyDescent="0.25">
      <c r="A67" s="187"/>
      <c r="B67" s="50" t="s">
        <v>41</v>
      </c>
      <c r="C67" s="51">
        <f t="shared" ref="C67:O70" si="20">C60+C53+C46</f>
        <v>95459.330000000016</v>
      </c>
      <c r="D67" s="52">
        <f t="shared" si="20"/>
        <v>99591.88</v>
      </c>
      <c r="E67" s="52">
        <f t="shared" si="20"/>
        <v>95414.79</v>
      </c>
      <c r="F67" s="52">
        <f t="shared" si="20"/>
        <v>89990.62</v>
      </c>
      <c r="G67" s="52">
        <f t="shared" si="20"/>
        <v>89843.53</v>
      </c>
      <c r="H67" s="52">
        <f t="shared" si="20"/>
        <v>88708.799999999988</v>
      </c>
      <c r="I67" s="52">
        <f t="shared" si="20"/>
        <v>75216.240000000005</v>
      </c>
      <c r="J67" s="52">
        <f t="shared" si="20"/>
        <v>89613.119999999995</v>
      </c>
      <c r="K67" s="52">
        <f t="shared" si="20"/>
        <v>81684.679999999993</v>
      </c>
      <c r="L67" s="52">
        <f t="shared" si="20"/>
        <v>82337.829999999987</v>
      </c>
      <c r="M67" s="52">
        <f t="shared" si="20"/>
        <v>81260.33</v>
      </c>
      <c r="N67" s="53">
        <f t="shared" si="20"/>
        <v>75321.850000000006</v>
      </c>
      <c r="O67" s="51">
        <f t="shared" si="20"/>
        <v>75617.78</v>
      </c>
      <c r="P67" s="52"/>
      <c r="Q67" s="52"/>
      <c r="R67" s="52"/>
      <c r="S67" s="52"/>
      <c r="T67" s="52"/>
      <c r="U67" s="53"/>
      <c r="V67" s="54">
        <f t="shared" si="6"/>
        <v>-19841.550000000017</v>
      </c>
      <c r="W67" s="55"/>
      <c r="X67" s="56"/>
      <c r="Y67" s="56"/>
      <c r="Z67" s="56"/>
      <c r="AA67" s="56"/>
      <c r="AB67" s="57"/>
      <c r="AC67" s="54">
        <v>67878.789999999994</v>
      </c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s="49" customFormat="1" x14ac:dyDescent="0.25">
      <c r="A68" s="187"/>
      <c r="B68" s="50" t="s">
        <v>42</v>
      </c>
      <c r="C68" s="51">
        <f t="shared" si="20"/>
        <v>54489.950000000004</v>
      </c>
      <c r="D68" s="52">
        <f t="shared" si="20"/>
        <v>44735.4</v>
      </c>
      <c r="E68" s="52">
        <f t="shared" si="20"/>
        <v>48372.639999999999</v>
      </c>
      <c r="F68" s="52">
        <f t="shared" si="20"/>
        <v>35837.57</v>
      </c>
      <c r="G68" s="52">
        <f t="shared" si="20"/>
        <v>31496.18</v>
      </c>
      <c r="H68" s="52">
        <f t="shared" si="20"/>
        <v>33560.480000000003</v>
      </c>
      <c r="I68" s="52">
        <f t="shared" si="20"/>
        <v>54668.27</v>
      </c>
      <c r="J68" s="52">
        <f t="shared" si="20"/>
        <v>77119.41</v>
      </c>
      <c r="K68" s="52">
        <f t="shared" si="20"/>
        <v>87931.459999999992</v>
      </c>
      <c r="L68" s="52">
        <f t="shared" si="20"/>
        <v>67644.87</v>
      </c>
      <c r="M68" s="52">
        <f t="shared" si="20"/>
        <v>67405.47</v>
      </c>
      <c r="N68" s="53">
        <f t="shared" si="20"/>
        <v>64818.549999999996</v>
      </c>
      <c r="O68" s="51">
        <f t="shared" si="20"/>
        <v>60024.369999999995</v>
      </c>
      <c r="P68" s="52"/>
      <c r="Q68" s="52"/>
      <c r="R68" s="52"/>
      <c r="S68" s="52"/>
      <c r="T68" s="52"/>
      <c r="U68" s="53"/>
      <c r="V68" s="54">
        <f t="shared" si="6"/>
        <v>5534.419999999991</v>
      </c>
      <c r="W68" s="55"/>
      <c r="X68" s="56"/>
      <c r="Y68" s="56"/>
      <c r="Z68" s="56"/>
      <c r="AA68" s="56"/>
      <c r="AB68" s="57"/>
      <c r="AC68" s="54">
        <v>135970.51999999999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s="49" customFormat="1" x14ac:dyDescent="0.25">
      <c r="A69" s="187"/>
      <c r="B69" s="50" t="s">
        <v>43</v>
      </c>
      <c r="C69" s="51">
        <f t="shared" si="20"/>
        <v>26493.82</v>
      </c>
      <c r="D69" s="52">
        <f t="shared" si="20"/>
        <v>25794.670000000002</v>
      </c>
      <c r="E69" s="52">
        <f t="shared" si="20"/>
        <v>14649.23</v>
      </c>
      <c r="F69" s="52">
        <f t="shared" si="20"/>
        <v>23985.79</v>
      </c>
      <c r="G69" s="52">
        <f t="shared" si="20"/>
        <v>24765.62</v>
      </c>
      <c r="H69" s="52">
        <f t="shared" si="20"/>
        <v>21129.47</v>
      </c>
      <c r="I69" s="52">
        <f t="shared" si="20"/>
        <v>23016.989999999998</v>
      </c>
      <c r="J69" s="52">
        <f t="shared" si="20"/>
        <v>24158.34</v>
      </c>
      <c r="K69" s="52">
        <f t="shared" si="20"/>
        <v>76881.960000000006</v>
      </c>
      <c r="L69" s="52">
        <f t="shared" si="20"/>
        <v>65008.76</v>
      </c>
      <c r="M69" s="52">
        <f t="shared" si="20"/>
        <v>61369.94</v>
      </c>
      <c r="N69" s="53">
        <f t="shared" si="20"/>
        <v>42425.29</v>
      </c>
      <c r="O69" s="51">
        <f t="shared" si="20"/>
        <v>29857.129999999997</v>
      </c>
      <c r="P69" s="52"/>
      <c r="Q69" s="52"/>
      <c r="R69" s="52"/>
      <c r="S69" s="52"/>
      <c r="T69" s="52"/>
      <c r="U69" s="53"/>
      <c r="V69" s="54">
        <f t="shared" si="6"/>
        <v>3363.3099999999977</v>
      </c>
      <c r="W69" s="55"/>
      <c r="X69" s="56"/>
      <c r="Y69" s="56"/>
      <c r="Z69" s="56"/>
      <c r="AA69" s="56"/>
      <c r="AB69" s="57"/>
      <c r="AC69" s="54">
        <v>121807.5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s="49" customFormat="1" x14ac:dyDescent="0.25">
      <c r="A70" s="187"/>
      <c r="B70" s="50" t="s">
        <v>44</v>
      </c>
      <c r="C70" s="51">
        <f t="shared" si="20"/>
        <v>0.79</v>
      </c>
      <c r="D70" s="52">
        <f t="shared" si="20"/>
        <v>348.28</v>
      </c>
      <c r="E70" s="52">
        <f t="shared" si="20"/>
        <v>0</v>
      </c>
      <c r="F70" s="52">
        <f t="shared" si="20"/>
        <v>16546.490000000002</v>
      </c>
      <c r="G70" s="52">
        <f t="shared" si="20"/>
        <v>24948.969999999998</v>
      </c>
      <c r="H70" s="52">
        <f t="shared" si="20"/>
        <v>31340.82</v>
      </c>
      <c r="I70" s="52">
        <f t="shared" si="20"/>
        <v>275.51</v>
      </c>
      <c r="J70" s="52">
        <f t="shared" si="20"/>
        <v>101.35</v>
      </c>
      <c r="K70" s="52">
        <f t="shared" si="20"/>
        <v>106.05</v>
      </c>
      <c r="L70" s="52">
        <f t="shared" si="20"/>
        <v>22714.720000000001</v>
      </c>
      <c r="M70" s="52">
        <f t="shared" si="20"/>
        <v>0.54</v>
      </c>
      <c r="N70" s="53">
        <f t="shared" si="20"/>
        <v>14791.05</v>
      </c>
      <c r="O70" s="51">
        <f t="shared" si="20"/>
        <v>47564.12</v>
      </c>
      <c r="P70" s="52"/>
      <c r="Q70" s="52"/>
      <c r="R70" s="52"/>
      <c r="S70" s="52"/>
      <c r="T70" s="52"/>
      <c r="U70" s="53"/>
      <c r="V70" s="54">
        <f t="shared" si="6"/>
        <v>47563.33</v>
      </c>
      <c r="W70" s="55"/>
      <c r="X70" s="56"/>
      <c r="Y70" s="56"/>
      <c r="Z70" s="56"/>
      <c r="AA70" s="56"/>
      <c r="AB70" s="57"/>
      <c r="AC70" s="54">
        <v>12995.11</v>
      </c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s="165" customFormat="1" ht="15.75" thickBot="1" x14ac:dyDescent="0.3">
      <c r="A71" s="188"/>
      <c r="B71" s="67" t="s">
        <v>45</v>
      </c>
      <c r="C71" s="159">
        <f>SUM(C66:C70)</f>
        <v>731999.96999999986</v>
      </c>
      <c r="D71" s="160">
        <f t="shared" ref="D71:AQ85" si="21">SUM(D66:D70)</f>
        <v>737801.79000000015</v>
      </c>
      <c r="E71" s="160">
        <f t="shared" si="21"/>
        <v>744070.54999999993</v>
      </c>
      <c r="F71" s="160">
        <f t="shared" si="21"/>
        <v>696494.21</v>
      </c>
      <c r="G71" s="160">
        <f t="shared" si="21"/>
        <v>735104.37000000011</v>
      </c>
      <c r="H71" s="160">
        <f t="shared" si="21"/>
        <v>672049.46999999986</v>
      </c>
      <c r="I71" s="160">
        <f t="shared" si="21"/>
        <v>748133.28999999992</v>
      </c>
      <c r="J71" s="160">
        <f t="shared" si="21"/>
        <v>774941.99999999988</v>
      </c>
      <c r="K71" s="160">
        <f t="shared" si="21"/>
        <v>840262.44</v>
      </c>
      <c r="L71" s="160">
        <f t="shared" si="21"/>
        <v>850098.40999999992</v>
      </c>
      <c r="M71" s="160">
        <f t="shared" si="21"/>
        <v>825949.10000000009</v>
      </c>
      <c r="N71" s="161">
        <f t="shared" si="21"/>
        <v>826282.1100000001</v>
      </c>
      <c r="O71" s="159">
        <f t="shared" si="21"/>
        <v>928568.68</v>
      </c>
      <c r="P71" s="160">
        <f t="shared" si="21"/>
        <v>0</v>
      </c>
      <c r="Q71" s="160">
        <f t="shared" si="21"/>
        <v>0</v>
      </c>
      <c r="R71" s="160">
        <f t="shared" si="21"/>
        <v>0</v>
      </c>
      <c r="S71" s="160">
        <f t="shared" si="21"/>
        <v>0</v>
      </c>
      <c r="T71" s="160">
        <f t="shared" si="21"/>
        <v>0</v>
      </c>
      <c r="U71" s="161">
        <f t="shared" si="21"/>
        <v>0</v>
      </c>
      <c r="V71" s="47">
        <f t="shared" si="21"/>
        <v>196568.71000000002</v>
      </c>
      <c r="W71" s="162">
        <f t="shared" si="21"/>
        <v>0</v>
      </c>
      <c r="X71" s="163">
        <f t="shared" si="21"/>
        <v>0</v>
      </c>
      <c r="Y71" s="163">
        <f t="shared" si="21"/>
        <v>0</v>
      </c>
      <c r="Z71" s="163">
        <f t="shared" si="21"/>
        <v>0</v>
      </c>
      <c r="AA71" s="163">
        <f t="shared" si="21"/>
        <v>0</v>
      </c>
      <c r="AB71" s="164">
        <f t="shared" si="21"/>
        <v>0</v>
      </c>
      <c r="AC71" s="47">
        <f t="shared" si="21"/>
        <v>1146193.5400000003</v>
      </c>
      <c r="AD71" s="162">
        <f t="shared" si="21"/>
        <v>0</v>
      </c>
      <c r="AE71" s="162">
        <f t="shared" si="21"/>
        <v>0</v>
      </c>
      <c r="AF71" s="162">
        <f t="shared" si="21"/>
        <v>0</v>
      </c>
      <c r="AG71" s="162">
        <f t="shared" si="21"/>
        <v>0</v>
      </c>
      <c r="AH71" s="162">
        <f t="shared" si="21"/>
        <v>0</v>
      </c>
      <c r="AI71" s="162">
        <f t="shared" si="21"/>
        <v>0</v>
      </c>
      <c r="AJ71" s="162">
        <f t="shared" si="21"/>
        <v>0</v>
      </c>
      <c r="AK71" s="162">
        <f t="shared" si="21"/>
        <v>0</v>
      </c>
      <c r="AL71" s="162">
        <f t="shared" si="21"/>
        <v>0</v>
      </c>
      <c r="AM71" s="162">
        <f t="shared" si="21"/>
        <v>0</v>
      </c>
      <c r="AN71" s="162">
        <f t="shared" si="21"/>
        <v>0</v>
      </c>
      <c r="AO71" s="162">
        <f t="shared" si="21"/>
        <v>0</v>
      </c>
      <c r="AP71" s="162">
        <f t="shared" si="21"/>
        <v>0</v>
      </c>
      <c r="AQ71" s="162">
        <f t="shared" si="21"/>
        <v>0</v>
      </c>
    </row>
    <row r="72" spans="1:43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98"/>
      <c r="W72" s="99"/>
      <c r="X72" s="100"/>
      <c r="Y72" s="100"/>
      <c r="Z72" s="100"/>
      <c r="AA72" s="100"/>
      <c r="AB72" s="101"/>
      <c r="AC72" s="98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  <row r="73" spans="1:43" s="76" customFormat="1" x14ac:dyDescent="0.25">
      <c r="A73" s="187"/>
      <c r="B73" s="77" t="s">
        <v>40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02"/>
      <c r="P73" s="103"/>
      <c r="Q73" s="103"/>
      <c r="R73" s="103"/>
      <c r="S73" s="103"/>
      <c r="T73" s="103"/>
      <c r="U73" s="104"/>
      <c r="V73" s="105">
        <f t="shared" ref="V73" si="22">O73-C73</f>
        <v>0</v>
      </c>
      <c r="W73" s="106"/>
      <c r="X73" s="107"/>
      <c r="Y73" s="107"/>
      <c r="Z73" s="107"/>
      <c r="AA73" s="107"/>
      <c r="AB73" s="108"/>
      <c r="AC73" s="105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</row>
    <row r="74" spans="1:43" s="76" customFormat="1" x14ac:dyDescent="0.25">
      <c r="A74" s="187"/>
      <c r="B74" s="77" t="s">
        <v>41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2"/>
      <c r="P74" s="103"/>
      <c r="Q74" s="103"/>
      <c r="R74" s="103"/>
      <c r="S74" s="103"/>
      <c r="T74" s="103"/>
      <c r="U74" s="104"/>
      <c r="V74" s="105">
        <f t="shared" si="6"/>
        <v>0</v>
      </c>
      <c r="W74" s="106"/>
      <c r="X74" s="107"/>
      <c r="Y74" s="107"/>
      <c r="Z74" s="107"/>
      <c r="AA74" s="107"/>
      <c r="AB74" s="108"/>
      <c r="AC74" s="105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1:43" s="76" customFormat="1" x14ac:dyDescent="0.25">
      <c r="A75" s="187"/>
      <c r="B75" s="77" t="s">
        <v>42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02"/>
      <c r="P75" s="103"/>
      <c r="Q75" s="103"/>
      <c r="R75" s="103"/>
      <c r="S75" s="103"/>
      <c r="T75" s="103"/>
      <c r="U75" s="104"/>
      <c r="V75" s="105">
        <f t="shared" si="6"/>
        <v>0</v>
      </c>
      <c r="W75" s="106"/>
      <c r="X75" s="107"/>
      <c r="Y75" s="107"/>
      <c r="Z75" s="107"/>
      <c r="AA75" s="107"/>
      <c r="AB75" s="108"/>
      <c r="AC75" s="105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</row>
    <row r="76" spans="1:43" s="76" customFormat="1" x14ac:dyDescent="0.25">
      <c r="A76" s="187"/>
      <c r="B76" s="77" t="s">
        <v>43</v>
      </c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/>
      <c r="P76" s="103"/>
      <c r="Q76" s="103"/>
      <c r="R76" s="103"/>
      <c r="S76" s="103"/>
      <c r="T76" s="103"/>
      <c r="U76" s="104"/>
      <c r="V76" s="105">
        <f t="shared" si="6"/>
        <v>0</v>
      </c>
      <c r="W76" s="106"/>
      <c r="X76" s="107"/>
      <c r="Y76" s="107"/>
      <c r="Z76" s="107"/>
      <c r="AA76" s="107"/>
      <c r="AB76" s="108"/>
      <c r="AC76" s="105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s="76" customFormat="1" x14ac:dyDescent="0.25">
      <c r="A77" s="187"/>
      <c r="B77" s="77" t="s">
        <v>44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  <c r="V77" s="105">
        <f t="shared" si="6"/>
        <v>0</v>
      </c>
      <c r="W77" s="106"/>
      <c r="X77" s="107"/>
      <c r="Y77" s="107"/>
      <c r="Z77" s="107"/>
      <c r="AA77" s="107"/>
      <c r="AB77" s="108"/>
      <c r="AC77" s="105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93" customFormat="1" x14ac:dyDescent="0.25">
      <c r="A78" s="188"/>
      <c r="B78" s="77" t="s">
        <v>45</v>
      </c>
      <c r="C78" s="173">
        <f>SUM(C73:C77)</f>
        <v>0</v>
      </c>
      <c r="D78" s="174">
        <f t="shared" ref="D78:U78" si="23">SUM(D73:D77)</f>
        <v>0</v>
      </c>
      <c r="E78" s="174">
        <f t="shared" si="23"/>
        <v>0</v>
      </c>
      <c r="F78" s="174">
        <f t="shared" si="23"/>
        <v>0</v>
      </c>
      <c r="G78" s="174">
        <f t="shared" si="23"/>
        <v>0</v>
      </c>
      <c r="H78" s="174">
        <f t="shared" si="23"/>
        <v>0</v>
      </c>
      <c r="I78" s="174">
        <f t="shared" si="23"/>
        <v>0</v>
      </c>
      <c r="J78" s="174">
        <f t="shared" si="23"/>
        <v>0</v>
      </c>
      <c r="K78" s="174">
        <f t="shared" si="23"/>
        <v>0</v>
      </c>
      <c r="L78" s="174">
        <f t="shared" si="23"/>
        <v>0</v>
      </c>
      <c r="M78" s="174">
        <f t="shared" si="23"/>
        <v>0</v>
      </c>
      <c r="N78" s="175">
        <f t="shared" si="23"/>
        <v>0</v>
      </c>
      <c r="O78" s="173">
        <f t="shared" si="23"/>
        <v>0</v>
      </c>
      <c r="P78" s="174">
        <f t="shared" si="23"/>
        <v>0</v>
      </c>
      <c r="Q78" s="174">
        <f t="shared" si="23"/>
        <v>0</v>
      </c>
      <c r="R78" s="174">
        <f t="shared" si="23"/>
        <v>0</v>
      </c>
      <c r="S78" s="174">
        <f t="shared" si="23"/>
        <v>0</v>
      </c>
      <c r="T78" s="174">
        <f t="shared" si="23"/>
        <v>0</v>
      </c>
      <c r="U78" s="175">
        <f t="shared" si="23"/>
        <v>0</v>
      </c>
      <c r="V78" s="109">
        <f t="shared" si="21"/>
        <v>0</v>
      </c>
      <c r="W78" s="176">
        <f t="shared" si="21"/>
        <v>0</v>
      </c>
      <c r="X78" s="177">
        <f t="shared" si="21"/>
        <v>0</v>
      </c>
      <c r="Y78" s="177">
        <f t="shared" si="21"/>
        <v>0</v>
      </c>
      <c r="Z78" s="177">
        <f t="shared" si="21"/>
        <v>0</v>
      </c>
      <c r="AA78" s="177">
        <f t="shared" si="21"/>
        <v>0</v>
      </c>
      <c r="AB78" s="178">
        <f t="shared" si="21"/>
        <v>0</v>
      </c>
      <c r="AC78" s="109">
        <f t="shared" si="21"/>
        <v>0</v>
      </c>
      <c r="AD78" s="176">
        <f t="shared" si="21"/>
        <v>0</v>
      </c>
      <c r="AE78" s="176">
        <f t="shared" si="21"/>
        <v>0</v>
      </c>
      <c r="AF78" s="176">
        <f t="shared" si="21"/>
        <v>0</v>
      </c>
      <c r="AG78" s="176">
        <f t="shared" si="21"/>
        <v>0</v>
      </c>
      <c r="AH78" s="176">
        <f t="shared" si="21"/>
        <v>0</v>
      </c>
      <c r="AI78" s="176">
        <f t="shared" si="21"/>
        <v>0</v>
      </c>
      <c r="AJ78" s="176">
        <f t="shared" si="21"/>
        <v>0</v>
      </c>
      <c r="AK78" s="176">
        <f t="shared" si="21"/>
        <v>0</v>
      </c>
      <c r="AL78" s="176">
        <f t="shared" si="21"/>
        <v>0</v>
      </c>
      <c r="AM78" s="176">
        <f t="shared" si="21"/>
        <v>0</v>
      </c>
      <c r="AN78" s="176">
        <f t="shared" si="21"/>
        <v>0</v>
      </c>
      <c r="AO78" s="176">
        <f t="shared" si="21"/>
        <v>0</v>
      </c>
      <c r="AP78" s="176">
        <f t="shared" si="21"/>
        <v>0</v>
      </c>
      <c r="AQ78" s="176">
        <f t="shared" si="21"/>
        <v>0</v>
      </c>
    </row>
    <row r="79" spans="1:43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63"/>
      <c r="W79" s="64"/>
      <c r="X79" s="65"/>
      <c r="Y79" s="65"/>
      <c r="Z79" s="65"/>
      <c r="AA79" s="65"/>
      <c r="AB79" s="66"/>
      <c r="AC79" s="63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s="49" customFormat="1" x14ac:dyDescent="0.25">
      <c r="A80" s="187"/>
      <c r="B80" s="50" t="s">
        <v>40</v>
      </c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5"/>
      <c r="P80" s="126"/>
      <c r="Q80" s="126"/>
      <c r="R80" s="126"/>
      <c r="S80" s="126"/>
      <c r="T80" s="126"/>
      <c r="U80" s="127"/>
      <c r="V80" s="46">
        <f t="shared" ref="V80" si="24">O80-C80</f>
        <v>0</v>
      </c>
      <c r="W80" s="128"/>
      <c r="X80" s="129"/>
      <c r="Y80" s="129"/>
      <c r="Z80" s="129"/>
      <c r="AA80" s="129"/>
      <c r="AB80" s="130"/>
      <c r="AC80" s="46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</row>
    <row r="81" spans="1:43" s="49" customFormat="1" x14ac:dyDescent="0.25">
      <c r="A81" s="187"/>
      <c r="B81" s="50" t="s">
        <v>41</v>
      </c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25"/>
      <c r="P81" s="126"/>
      <c r="Q81" s="126"/>
      <c r="R81" s="126"/>
      <c r="S81" s="126"/>
      <c r="T81" s="126"/>
      <c r="U81" s="127"/>
      <c r="V81" s="46">
        <f t="shared" si="6"/>
        <v>0</v>
      </c>
      <c r="W81" s="128"/>
      <c r="X81" s="129"/>
      <c r="Y81" s="129"/>
      <c r="Z81" s="129"/>
      <c r="AA81" s="129"/>
      <c r="AB81" s="130"/>
      <c r="AC81" s="46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</row>
    <row r="82" spans="1:43" s="49" customFormat="1" x14ac:dyDescent="0.25">
      <c r="A82" s="187"/>
      <c r="B82" s="50" t="s">
        <v>42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125"/>
      <c r="P82" s="126"/>
      <c r="Q82" s="126"/>
      <c r="R82" s="126"/>
      <c r="S82" s="126"/>
      <c r="T82" s="126"/>
      <c r="U82" s="127"/>
      <c r="V82" s="46">
        <f t="shared" si="6"/>
        <v>0</v>
      </c>
      <c r="W82" s="128"/>
      <c r="X82" s="129"/>
      <c r="Y82" s="129"/>
      <c r="Z82" s="129"/>
      <c r="AA82" s="129"/>
      <c r="AB82" s="130"/>
      <c r="AC82" s="46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</row>
    <row r="83" spans="1:43" s="49" customFormat="1" x14ac:dyDescent="0.25">
      <c r="A83" s="187"/>
      <c r="B83" s="50" t="s">
        <v>43</v>
      </c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  <c r="O83" s="125"/>
      <c r="P83" s="126"/>
      <c r="Q83" s="126"/>
      <c r="R83" s="126"/>
      <c r="S83" s="126"/>
      <c r="T83" s="126"/>
      <c r="U83" s="127"/>
      <c r="V83" s="46">
        <f t="shared" si="6"/>
        <v>0</v>
      </c>
      <c r="W83" s="128"/>
      <c r="X83" s="129"/>
      <c r="Y83" s="129"/>
      <c r="Z83" s="129"/>
      <c r="AA83" s="129"/>
      <c r="AB83" s="130"/>
      <c r="AC83" s="46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</row>
    <row r="84" spans="1:43" s="49" customFormat="1" x14ac:dyDescent="0.25">
      <c r="A84" s="187"/>
      <c r="B84" s="50" t="s">
        <v>44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7"/>
      <c r="V84" s="46">
        <f t="shared" si="6"/>
        <v>0</v>
      </c>
      <c r="W84" s="128"/>
      <c r="X84" s="129"/>
      <c r="Y84" s="129"/>
      <c r="Z84" s="129"/>
      <c r="AA84" s="129"/>
      <c r="AB84" s="130"/>
      <c r="AC84" s="46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</row>
    <row r="85" spans="1:43" s="165" customFormat="1" x14ac:dyDescent="0.25">
      <c r="A85" s="188"/>
      <c r="B85" s="50" t="s">
        <v>45</v>
      </c>
      <c r="C85" s="166">
        <f>SUM(C80:C84)</f>
        <v>0</v>
      </c>
      <c r="D85" s="167">
        <f t="shared" ref="D85:U85" si="25">SUM(D80:D84)</f>
        <v>0</v>
      </c>
      <c r="E85" s="167">
        <f t="shared" si="25"/>
        <v>0</v>
      </c>
      <c r="F85" s="167">
        <f t="shared" si="25"/>
        <v>0</v>
      </c>
      <c r="G85" s="167">
        <f t="shared" si="25"/>
        <v>0</v>
      </c>
      <c r="H85" s="167">
        <f t="shared" si="25"/>
        <v>0</v>
      </c>
      <c r="I85" s="167">
        <f t="shared" si="25"/>
        <v>0</v>
      </c>
      <c r="J85" s="167">
        <f t="shared" si="25"/>
        <v>0</v>
      </c>
      <c r="K85" s="167">
        <f t="shared" si="25"/>
        <v>0</v>
      </c>
      <c r="L85" s="167">
        <f t="shared" si="25"/>
        <v>0</v>
      </c>
      <c r="M85" s="167">
        <f t="shared" si="25"/>
        <v>0</v>
      </c>
      <c r="N85" s="169">
        <f t="shared" si="25"/>
        <v>0</v>
      </c>
      <c r="O85" s="166">
        <f t="shared" si="25"/>
        <v>0</v>
      </c>
      <c r="P85" s="167">
        <f t="shared" si="25"/>
        <v>0</v>
      </c>
      <c r="Q85" s="167">
        <f t="shared" si="25"/>
        <v>0</v>
      </c>
      <c r="R85" s="167">
        <f t="shared" si="25"/>
        <v>0</v>
      </c>
      <c r="S85" s="167">
        <f t="shared" si="25"/>
        <v>0</v>
      </c>
      <c r="T85" s="167">
        <f t="shared" si="25"/>
        <v>0</v>
      </c>
      <c r="U85" s="169">
        <f t="shared" si="25"/>
        <v>0</v>
      </c>
      <c r="V85" s="168">
        <f t="shared" si="21"/>
        <v>0</v>
      </c>
      <c r="W85" s="170">
        <f t="shared" si="21"/>
        <v>0</v>
      </c>
      <c r="X85" s="171">
        <f t="shared" si="21"/>
        <v>0</v>
      </c>
      <c r="Y85" s="171">
        <f t="shared" si="21"/>
        <v>0</v>
      </c>
      <c r="Z85" s="171">
        <f t="shared" si="21"/>
        <v>0</v>
      </c>
      <c r="AA85" s="171">
        <f t="shared" si="21"/>
        <v>0</v>
      </c>
      <c r="AB85" s="172">
        <f t="shared" si="21"/>
        <v>0</v>
      </c>
      <c r="AC85" s="168">
        <f t="shared" si="21"/>
        <v>0</v>
      </c>
      <c r="AD85" s="170">
        <f t="shared" si="21"/>
        <v>0</v>
      </c>
      <c r="AE85" s="170">
        <f t="shared" si="21"/>
        <v>0</v>
      </c>
      <c r="AF85" s="170">
        <f t="shared" si="21"/>
        <v>0</v>
      </c>
      <c r="AG85" s="170">
        <f t="shared" si="21"/>
        <v>0</v>
      </c>
      <c r="AH85" s="170">
        <f t="shared" si="21"/>
        <v>0</v>
      </c>
      <c r="AI85" s="170">
        <f t="shared" si="21"/>
        <v>0</v>
      </c>
      <c r="AJ85" s="170">
        <f t="shared" si="21"/>
        <v>0</v>
      </c>
      <c r="AK85" s="170">
        <f t="shared" si="21"/>
        <v>0</v>
      </c>
      <c r="AL85" s="170">
        <f t="shared" si="21"/>
        <v>0</v>
      </c>
      <c r="AM85" s="170">
        <f t="shared" si="21"/>
        <v>0</v>
      </c>
      <c r="AN85" s="170">
        <f t="shared" si="21"/>
        <v>0</v>
      </c>
      <c r="AO85" s="170">
        <f t="shared" si="21"/>
        <v>0</v>
      </c>
      <c r="AP85" s="170">
        <f t="shared" si="21"/>
        <v>0</v>
      </c>
      <c r="AQ85" s="170">
        <f t="shared" si="21"/>
        <v>0</v>
      </c>
    </row>
    <row r="86" spans="1:43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63"/>
      <c r="W86" s="64"/>
      <c r="X86" s="65"/>
      <c r="Y86" s="65"/>
      <c r="Z86" s="65"/>
      <c r="AA86" s="65"/>
      <c r="AB86" s="66"/>
      <c r="AC86" s="63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26"/>
      <c r="Q87" s="126"/>
      <c r="R87" s="126"/>
      <c r="S87" s="126"/>
      <c r="T87" s="126"/>
      <c r="U87" s="127"/>
      <c r="V87" s="46">
        <f t="shared" ref="V87:V140" si="26">O87-C87</f>
        <v>0</v>
      </c>
      <c r="W87" s="128"/>
      <c r="X87" s="129"/>
      <c r="Y87" s="129"/>
      <c r="Z87" s="129"/>
      <c r="AA87" s="129"/>
      <c r="AB87" s="130"/>
      <c r="AC87" s="46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</row>
    <row r="88" spans="1:43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26"/>
      <c r="Q88" s="126"/>
      <c r="R88" s="126"/>
      <c r="S88" s="126"/>
      <c r="T88" s="126"/>
      <c r="U88" s="127"/>
      <c r="V88" s="46">
        <f t="shared" si="26"/>
        <v>0</v>
      </c>
      <c r="W88" s="128"/>
      <c r="X88" s="129"/>
      <c r="Y88" s="129"/>
      <c r="Z88" s="129"/>
      <c r="AA88" s="129"/>
      <c r="AB88" s="130"/>
      <c r="AC88" s="46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</row>
    <row r="89" spans="1:43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26"/>
      <c r="Q89" s="126"/>
      <c r="R89" s="126"/>
      <c r="S89" s="126"/>
      <c r="T89" s="126"/>
      <c r="U89" s="127"/>
      <c r="V89" s="46">
        <f t="shared" si="26"/>
        <v>0</v>
      </c>
      <c r="W89" s="128"/>
      <c r="X89" s="129"/>
      <c r="Y89" s="129"/>
      <c r="Z89" s="129"/>
      <c r="AA89" s="129"/>
      <c r="AB89" s="130"/>
      <c r="AC89" s="46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</row>
    <row r="90" spans="1:43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26"/>
      <c r="Q90" s="126"/>
      <c r="R90" s="126"/>
      <c r="S90" s="126"/>
      <c r="T90" s="126"/>
      <c r="U90" s="127"/>
      <c r="V90" s="46">
        <f t="shared" si="26"/>
        <v>0</v>
      </c>
      <c r="W90" s="128"/>
      <c r="X90" s="129"/>
      <c r="Y90" s="129"/>
      <c r="Z90" s="129"/>
      <c r="AA90" s="129"/>
      <c r="AB90" s="130"/>
      <c r="AC90" s="46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</row>
    <row r="91" spans="1:43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26"/>
      <c r="Q91" s="126"/>
      <c r="R91" s="126"/>
      <c r="S91" s="126"/>
      <c r="T91" s="126"/>
      <c r="U91" s="127"/>
      <c r="V91" s="46">
        <f t="shared" si="26"/>
        <v>0</v>
      </c>
      <c r="W91" s="128"/>
      <c r="X91" s="129"/>
      <c r="Y91" s="129"/>
      <c r="Z91" s="129"/>
      <c r="AA91" s="129"/>
      <c r="AB91" s="130"/>
      <c r="AC91" s="46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</row>
    <row r="92" spans="1:43" s="165" customFormat="1" x14ac:dyDescent="0.25">
      <c r="A92" s="188"/>
      <c r="B92" s="50" t="s">
        <v>45</v>
      </c>
      <c r="C92" s="166">
        <f>SUM(C87:C91)</f>
        <v>0</v>
      </c>
      <c r="D92" s="167">
        <f t="shared" ref="D92:AQ106" si="27">SUM(D87:D91)</f>
        <v>0</v>
      </c>
      <c r="E92" s="167">
        <f t="shared" si="27"/>
        <v>0</v>
      </c>
      <c r="F92" s="167">
        <f t="shared" si="27"/>
        <v>0</v>
      </c>
      <c r="G92" s="167">
        <f t="shared" si="27"/>
        <v>0</v>
      </c>
      <c r="H92" s="167">
        <f t="shared" si="27"/>
        <v>0</v>
      </c>
      <c r="I92" s="167">
        <f t="shared" si="27"/>
        <v>0</v>
      </c>
      <c r="J92" s="167">
        <f t="shared" si="27"/>
        <v>0</v>
      </c>
      <c r="K92" s="167">
        <f t="shared" si="27"/>
        <v>0</v>
      </c>
      <c r="L92" s="167">
        <f t="shared" si="27"/>
        <v>0</v>
      </c>
      <c r="M92" s="167">
        <f t="shared" si="27"/>
        <v>0</v>
      </c>
      <c r="N92" s="169">
        <f t="shared" si="27"/>
        <v>0</v>
      </c>
      <c r="O92" s="166">
        <f t="shared" si="27"/>
        <v>0</v>
      </c>
      <c r="P92" s="167">
        <f t="shared" si="27"/>
        <v>0</v>
      </c>
      <c r="Q92" s="167">
        <f t="shared" si="27"/>
        <v>0</v>
      </c>
      <c r="R92" s="167">
        <f t="shared" si="27"/>
        <v>0</v>
      </c>
      <c r="S92" s="167">
        <f t="shared" si="27"/>
        <v>0</v>
      </c>
      <c r="T92" s="167">
        <f t="shared" si="27"/>
        <v>0</v>
      </c>
      <c r="U92" s="169">
        <f t="shared" si="27"/>
        <v>0</v>
      </c>
      <c r="V92" s="168">
        <f t="shared" si="27"/>
        <v>0</v>
      </c>
      <c r="W92" s="170">
        <f t="shared" si="27"/>
        <v>0</v>
      </c>
      <c r="X92" s="171">
        <f t="shared" si="27"/>
        <v>0</v>
      </c>
      <c r="Y92" s="171">
        <f t="shared" si="27"/>
        <v>0</v>
      </c>
      <c r="Z92" s="171">
        <f t="shared" si="27"/>
        <v>0</v>
      </c>
      <c r="AA92" s="171">
        <f t="shared" si="27"/>
        <v>0</v>
      </c>
      <c r="AB92" s="172">
        <f t="shared" si="27"/>
        <v>0</v>
      </c>
      <c r="AC92" s="168">
        <f t="shared" si="27"/>
        <v>0</v>
      </c>
      <c r="AD92" s="170">
        <f t="shared" si="27"/>
        <v>0</v>
      </c>
      <c r="AE92" s="170">
        <f t="shared" si="27"/>
        <v>0</v>
      </c>
      <c r="AF92" s="170">
        <f t="shared" si="27"/>
        <v>0</v>
      </c>
      <c r="AG92" s="170">
        <f t="shared" si="27"/>
        <v>0</v>
      </c>
      <c r="AH92" s="170">
        <f t="shared" si="27"/>
        <v>0</v>
      </c>
      <c r="AI92" s="170">
        <f t="shared" si="27"/>
        <v>0</v>
      </c>
      <c r="AJ92" s="170">
        <f t="shared" si="27"/>
        <v>0</v>
      </c>
      <c r="AK92" s="170">
        <f t="shared" si="27"/>
        <v>0</v>
      </c>
      <c r="AL92" s="170">
        <f t="shared" si="27"/>
        <v>0</v>
      </c>
      <c r="AM92" s="170">
        <f t="shared" si="27"/>
        <v>0</v>
      </c>
      <c r="AN92" s="170">
        <f t="shared" si="27"/>
        <v>0</v>
      </c>
      <c r="AO92" s="170">
        <f t="shared" si="27"/>
        <v>0</v>
      </c>
      <c r="AP92" s="170">
        <f t="shared" si="27"/>
        <v>0</v>
      </c>
      <c r="AQ92" s="170">
        <f t="shared" si="27"/>
        <v>0</v>
      </c>
    </row>
    <row r="93" spans="1:43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63"/>
      <c r="W93" s="64"/>
      <c r="X93" s="65"/>
      <c r="Y93" s="65"/>
      <c r="Z93" s="65"/>
      <c r="AA93" s="65"/>
      <c r="AB93" s="66"/>
      <c r="AC93" s="63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s="49" customFormat="1" x14ac:dyDescent="0.25">
      <c r="A94" s="187"/>
      <c r="B94" s="50" t="s">
        <v>40</v>
      </c>
      <c r="C94" s="125">
        <v>1171920.1099999999</v>
      </c>
      <c r="D94" s="126">
        <v>1052875.54</v>
      </c>
      <c r="E94" s="126">
        <v>966212.45000000007</v>
      </c>
      <c r="F94" s="126">
        <v>1094320.5</v>
      </c>
      <c r="G94" s="126">
        <v>1659452.9900000002</v>
      </c>
      <c r="H94" s="126">
        <v>2137848.5</v>
      </c>
      <c r="I94" s="126">
        <v>1822054.3</v>
      </c>
      <c r="J94" s="126">
        <v>1072033.8999999999</v>
      </c>
      <c r="K94" s="126">
        <v>988558.9</v>
      </c>
      <c r="L94" s="126">
        <v>1307459.0599999998</v>
      </c>
      <c r="M94" s="126">
        <v>1534502.7</v>
      </c>
      <c r="N94" s="127">
        <v>1118647.43</v>
      </c>
      <c r="O94" s="125">
        <v>1216264.95</v>
      </c>
      <c r="P94" s="126"/>
      <c r="Q94" s="126"/>
      <c r="R94" s="126"/>
      <c r="S94" s="126"/>
      <c r="T94" s="126"/>
      <c r="U94" s="127"/>
      <c r="V94" s="46">
        <f t="shared" ref="V94" si="28">O94-C94</f>
        <v>44344.840000000084</v>
      </c>
      <c r="W94" s="128"/>
      <c r="X94" s="129"/>
      <c r="Y94" s="129"/>
      <c r="Z94" s="129"/>
      <c r="AA94" s="129"/>
      <c r="AB94" s="130"/>
      <c r="AC94" s="46">
        <v>439817.38</v>
      </c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</row>
    <row r="95" spans="1:43" s="49" customFormat="1" x14ac:dyDescent="0.25">
      <c r="A95" s="187"/>
      <c r="B95" s="50" t="s">
        <v>41</v>
      </c>
      <c r="C95" s="125">
        <v>9157.7799999999988</v>
      </c>
      <c r="D95" s="126">
        <v>8371.58</v>
      </c>
      <c r="E95" s="126">
        <v>6337.0800000000008</v>
      </c>
      <c r="F95" s="126">
        <v>4919.84</v>
      </c>
      <c r="G95" s="126">
        <v>5877.38</v>
      </c>
      <c r="H95" s="126">
        <v>6734.84</v>
      </c>
      <c r="I95" s="126">
        <v>5694.78</v>
      </c>
      <c r="J95" s="126">
        <v>4637.7400000000007</v>
      </c>
      <c r="K95" s="126">
        <v>5346.9400000000005</v>
      </c>
      <c r="L95" s="126">
        <v>7922.83</v>
      </c>
      <c r="M95" s="126">
        <v>9899.06</v>
      </c>
      <c r="N95" s="127">
        <v>8650.11</v>
      </c>
      <c r="O95" s="125">
        <v>8667.4699999999993</v>
      </c>
      <c r="P95" s="126"/>
      <c r="Q95" s="126"/>
      <c r="R95" s="126"/>
      <c r="S95" s="126"/>
      <c r="T95" s="126"/>
      <c r="U95" s="127"/>
      <c r="V95" s="46">
        <f t="shared" si="26"/>
        <v>-490.30999999999949</v>
      </c>
      <c r="W95" s="128"/>
      <c r="X95" s="129"/>
      <c r="Y95" s="129"/>
      <c r="Z95" s="129"/>
      <c r="AA95" s="129"/>
      <c r="AB95" s="130"/>
      <c r="AC95" s="46">
        <v>2239.06</v>
      </c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</row>
    <row r="96" spans="1:43" s="49" customFormat="1" x14ac:dyDescent="0.25">
      <c r="A96" s="187"/>
      <c r="B96" s="50" t="s">
        <v>42</v>
      </c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5"/>
      <c r="P96" s="126"/>
      <c r="Q96" s="126"/>
      <c r="R96" s="126"/>
      <c r="S96" s="126"/>
      <c r="T96" s="126"/>
      <c r="U96" s="127"/>
      <c r="V96" s="46">
        <f t="shared" si="26"/>
        <v>0</v>
      </c>
      <c r="W96" s="128"/>
      <c r="X96" s="129"/>
      <c r="Y96" s="129"/>
      <c r="Z96" s="129"/>
      <c r="AA96" s="129"/>
      <c r="AB96" s="130"/>
      <c r="AC96" s="46">
        <v>105353.66</v>
      </c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</row>
    <row r="97" spans="1:43" s="49" customFormat="1" x14ac:dyDescent="0.25">
      <c r="A97" s="187"/>
      <c r="B97" s="50" t="s">
        <v>43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5"/>
      <c r="P97" s="126"/>
      <c r="Q97" s="126"/>
      <c r="R97" s="126"/>
      <c r="S97" s="126"/>
      <c r="T97" s="126"/>
      <c r="U97" s="127"/>
      <c r="V97" s="46">
        <f t="shared" si="26"/>
        <v>0</v>
      </c>
      <c r="W97" s="128"/>
      <c r="X97" s="129"/>
      <c r="Y97" s="129"/>
      <c r="Z97" s="129"/>
      <c r="AA97" s="129"/>
      <c r="AB97" s="130"/>
      <c r="AC97" s="46">
        <v>105915.23</v>
      </c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</row>
    <row r="98" spans="1:43" s="49" customFormat="1" x14ac:dyDescent="0.25">
      <c r="A98" s="187"/>
      <c r="B98" s="50" t="s">
        <v>44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/>
      <c r="O98" s="125"/>
      <c r="P98" s="126"/>
      <c r="Q98" s="126"/>
      <c r="R98" s="126"/>
      <c r="S98" s="126"/>
      <c r="T98" s="126"/>
      <c r="U98" s="127"/>
      <c r="V98" s="46">
        <f t="shared" si="26"/>
        <v>0</v>
      </c>
      <c r="W98" s="128"/>
      <c r="X98" s="129"/>
      <c r="Y98" s="129"/>
      <c r="Z98" s="129"/>
      <c r="AA98" s="129"/>
      <c r="AB98" s="130"/>
      <c r="AC98" s="46">
        <v>0</v>
      </c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</row>
    <row r="99" spans="1:43" s="165" customFormat="1" ht="15.75" thickBot="1" x14ac:dyDescent="0.3">
      <c r="A99" s="188"/>
      <c r="B99" s="67" t="s">
        <v>45</v>
      </c>
      <c r="C99" s="159">
        <f>SUM(C94:C98)</f>
        <v>1181077.8899999999</v>
      </c>
      <c r="D99" s="160">
        <f t="shared" ref="D99:U99" si="29">SUM(D94:D98)</f>
        <v>1061247.1200000001</v>
      </c>
      <c r="E99" s="160">
        <f t="shared" si="29"/>
        <v>972549.53</v>
      </c>
      <c r="F99" s="160">
        <f t="shared" si="29"/>
        <v>1099240.3400000001</v>
      </c>
      <c r="G99" s="160">
        <f t="shared" si="29"/>
        <v>1665330.37</v>
      </c>
      <c r="H99" s="160">
        <f t="shared" si="29"/>
        <v>2144583.34</v>
      </c>
      <c r="I99" s="160">
        <f t="shared" si="29"/>
        <v>1827749.08</v>
      </c>
      <c r="J99" s="160">
        <f t="shared" si="29"/>
        <v>1076671.6399999999</v>
      </c>
      <c r="K99" s="160">
        <f t="shared" si="29"/>
        <v>993905.84</v>
      </c>
      <c r="L99" s="160">
        <f t="shared" si="29"/>
        <v>1315381.8899999999</v>
      </c>
      <c r="M99" s="160">
        <f t="shared" si="29"/>
        <v>1544401.76</v>
      </c>
      <c r="N99" s="161">
        <f t="shared" si="29"/>
        <v>1127297.54</v>
      </c>
      <c r="O99" s="159">
        <f t="shared" si="29"/>
        <v>1224932.42</v>
      </c>
      <c r="P99" s="160">
        <f t="shared" si="29"/>
        <v>0</v>
      </c>
      <c r="Q99" s="160">
        <f t="shared" si="29"/>
        <v>0</v>
      </c>
      <c r="R99" s="160">
        <f t="shared" si="29"/>
        <v>0</v>
      </c>
      <c r="S99" s="160">
        <f t="shared" si="29"/>
        <v>0</v>
      </c>
      <c r="T99" s="160">
        <f t="shared" si="29"/>
        <v>0</v>
      </c>
      <c r="U99" s="161">
        <f t="shared" si="29"/>
        <v>0</v>
      </c>
      <c r="V99" s="47">
        <f t="shared" si="27"/>
        <v>43854.530000000086</v>
      </c>
      <c r="W99" s="162">
        <f t="shared" si="27"/>
        <v>0</v>
      </c>
      <c r="X99" s="163">
        <f t="shared" si="27"/>
        <v>0</v>
      </c>
      <c r="Y99" s="163">
        <f t="shared" si="27"/>
        <v>0</v>
      </c>
      <c r="Z99" s="163">
        <f t="shared" si="27"/>
        <v>0</v>
      </c>
      <c r="AA99" s="163">
        <f t="shared" si="27"/>
        <v>0</v>
      </c>
      <c r="AB99" s="164">
        <f t="shared" si="27"/>
        <v>0</v>
      </c>
      <c r="AC99" s="47">
        <f t="shared" si="27"/>
        <v>653325.32999999996</v>
      </c>
      <c r="AD99" s="162">
        <f t="shared" si="27"/>
        <v>0</v>
      </c>
      <c r="AE99" s="162">
        <f t="shared" si="27"/>
        <v>0</v>
      </c>
      <c r="AF99" s="162">
        <f t="shared" si="27"/>
        <v>0</v>
      </c>
      <c r="AG99" s="162">
        <f t="shared" si="27"/>
        <v>0</v>
      </c>
      <c r="AH99" s="162">
        <f t="shared" si="27"/>
        <v>0</v>
      </c>
      <c r="AI99" s="162">
        <f t="shared" si="27"/>
        <v>0</v>
      </c>
      <c r="AJ99" s="162">
        <f t="shared" si="27"/>
        <v>0</v>
      </c>
      <c r="AK99" s="162">
        <f t="shared" si="27"/>
        <v>0</v>
      </c>
      <c r="AL99" s="162">
        <f t="shared" si="27"/>
        <v>0</v>
      </c>
      <c r="AM99" s="162">
        <f t="shared" si="27"/>
        <v>0</v>
      </c>
      <c r="AN99" s="162">
        <f t="shared" si="27"/>
        <v>0</v>
      </c>
      <c r="AO99" s="162">
        <f t="shared" si="27"/>
        <v>0</v>
      </c>
      <c r="AP99" s="162">
        <f t="shared" si="27"/>
        <v>0</v>
      </c>
      <c r="AQ99" s="162">
        <f t="shared" si="27"/>
        <v>0</v>
      </c>
    </row>
    <row r="100" spans="1:43" s="49" customFormat="1" x14ac:dyDescent="0.25">
      <c r="A100" s="187">
        <f>+A93+1</f>
        <v>14</v>
      </c>
      <c r="B100" s="131" t="s">
        <v>39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121"/>
      <c r="W100" s="122"/>
      <c r="X100" s="123"/>
      <c r="Y100" s="123"/>
      <c r="Z100" s="123"/>
      <c r="AA100" s="123"/>
      <c r="AB100" s="124"/>
      <c r="AC100" s="121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</row>
    <row r="101" spans="1:43" s="49" customFormat="1" x14ac:dyDescent="0.25">
      <c r="A101" s="187"/>
      <c r="B101" s="50" t="s">
        <v>40</v>
      </c>
      <c r="C101" s="125">
        <v>754426.2</v>
      </c>
      <c r="D101" s="126">
        <v>723007.9</v>
      </c>
      <c r="E101" s="126">
        <v>628969.03999999992</v>
      </c>
      <c r="F101" s="46">
        <v>664930.81999999995</v>
      </c>
      <c r="G101" s="126">
        <v>889641.20000000007</v>
      </c>
      <c r="H101" s="126">
        <v>1341893.95</v>
      </c>
      <c r="I101" s="126">
        <v>1262947.8600000001</v>
      </c>
      <c r="J101" s="126">
        <v>1040147.0200000001</v>
      </c>
      <c r="K101" s="126">
        <v>701196.12</v>
      </c>
      <c r="L101" s="126">
        <v>771179.77</v>
      </c>
      <c r="M101" s="126">
        <v>846584.81</v>
      </c>
      <c r="N101" s="127">
        <v>829482.64</v>
      </c>
      <c r="O101" s="125">
        <v>818578.79</v>
      </c>
      <c r="P101" s="126"/>
      <c r="Q101" s="126"/>
      <c r="R101" s="126"/>
      <c r="S101" s="126"/>
      <c r="T101" s="126"/>
      <c r="U101" s="127"/>
      <c r="V101" s="46">
        <f t="shared" ref="V101" si="30">O101-C101</f>
        <v>64152.590000000084</v>
      </c>
      <c r="W101" s="128"/>
      <c r="X101" s="129"/>
      <c r="Y101" s="129"/>
      <c r="Z101" s="129"/>
      <c r="AA101" s="129"/>
      <c r="AB101" s="130"/>
      <c r="AC101" s="54">
        <v>349308.48</v>
      </c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</row>
    <row r="102" spans="1:43" s="49" customFormat="1" x14ac:dyDescent="0.25">
      <c r="A102" s="187"/>
      <c r="B102" s="50" t="s">
        <v>41</v>
      </c>
      <c r="C102" s="125">
        <v>17090.129999999997</v>
      </c>
      <c r="D102" s="126">
        <v>17982.09</v>
      </c>
      <c r="E102" s="126">
        <v>19337.28</v>
      </c>
      <c r="F102" s="46">
        <v>12657.92</v>
      </c>
      <c r="G102" s="126">
        <v>11553.21</v>
      </c>
      <c r="H102" s="126">
        <v>13871.8</v>
      </c>
      <c r="I102" s="126">
        <v>15228.65</v>
      </c>
      <c r="J102" s="126">
        <v>14444.35</v>
      </c>
      <c r="K102" s="126">
        <v>9668.17</v>
      </c>
      <c r="L102" s="126">
        <v>13771.02</v>
      </c>
      <c r="M102" s="126">
        <v>19999.48</v>
      </c>
      <c r="N102" s="127">
        <v>17726.150000000001</v>
      </c>
      <c r="O102" s="125">
        <v>14532.1</v>
      </c>
      <c r="P102" s="126"/>
      <c r="Q102" s="126"/>
      <c r="R102" s="126"/>
      <c r="S102" s="126"/>
      <c r="T102" s="126"/>
      <c r="U102" s="127"/>
      <c r="V102" s="46">
        <f t="shared" si="26"/>
        <v>-2558.029999999997</v>
      </c>
      <c r="W102" s="128"/>
      <c r="X102" s="129"/>
      <c r="Y102" s="129"/>
      <c r="Z102" s="129"/>
      <c r="AA102" s="129"/>
      <c r="AB102" s="130"/>
      <c r="AC102" s="54">
        <v>3803.72</v>
      </c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</row>
    <row r="103" spans="1:43" s="49" customFormat="1" x14ac:dyDescent="0.25">
      <c r="A103" s="187"/>
      <c r="B103" s="50" t="s">
        <v>42</v>
      </c>
      <c r="C103" s="125"/>
      <c r="D103" s="126"/>
      <c r="E103" s="126"/>
      <c r="F103" s="46"/>
      <c r="G103" s="126"/>
      <c r="H103" s="126"/>
      <c r="I103" s="126"/>
      <c r="J103" s="126"/>
      <c r="K103" s="126"/>
      <c r="L103" s="126"/>
      <c r="M103" s="126"/>
      <c r="N103" s="127"/>
      <c r="O103" s="125"/>
      <c r="P103" s="126"/>
      <c r="Q103" s="126"/>
      <c r="R103" s="126"/>
      <c r="S103" s="126"/>
      <c r="T103" s="126"/>
      <c r="U103" s="127"/>
      <c r="V103" s="46">
        <f t="shared" si="26"/>
        <v>0</v>
      </c>
      <c r="W103" s="128"/>
      <c r="X103" s="129"/>
      <c r="Y103" s="129"/>
      <c r="Z103" s="129"/>
      <c r="AA103" s="129"/>
      <c r="AB103" s="130"/>
      <c r="AC103" s="54">
        <v>33688.42</v>
      </c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</row>
    <row r="104" spans="1:43" s="49" customFormat="1" x14ac:dyDescent="0.25">
      <c r="A104" s="187"/>
      <c r="B104" s="50" t="s">
        <v>43</v>
      </c>
      <c r="C104" s="125"/>
      <c r="D104" s="126"/>
      <c r="E104" s="126"/>
      <c r="F104" s="46"/>
      <c r="G104" s="126"/>
      <c r="H104" s="126"/>
      <c r="I104" s="126"/>
      <c r="J104" s="126"/>
      <c r="K104" s="126"/>
      <c r="L104" s="126"/>
      <c r="M104" s="126"/>
      <c r="N104" s="127"/>
      <c r="O104" s="125"/>
      <c r="P104" s="126"/>
      <c r="Q104" s="126"/>
      <c r="R104" s="126"/>
      <c r="S104" s="126"/>
      <c r="T104" s="126"/>
      <c r="U104" s="127"/>
      <c r="V104" s="46">
        <f t="shared" si="26"/>
        <v>0</v>
      </c>
      <c r="W104" s="128"/>
      <c r="X104" s="129"/>
      <c r="Y104" s="129"/>
      <c r="Z104" s="129"/>
      <c r="AA104" s="129"/>
      <c r="AB104" s="130"/>
      <c r="AC104" s="54">
        <v>6053.3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</row>
    <row r="105" spans="1:43" s="49" customFormat="1" x14ac:dyDescent="0.25">
      <c r="A105" s="187"/>
      <c r="B105" s="50" t="s">
        <v>44</v>
      </c>
      <c r="C105" s="125"/>
      <c r="D105" s="126"/>
      <c r="E105" s="126"/>
      <c r="F105" s="46"/>
      <c r="G105" s="126"/>
      <c r="H105" s="126"/>
      <c r="I105" s="126"/>
      <c r="J105" s="126"/>
      <c r="K105" s="126"/>
      <c r="L105" s="126"/>
      <c r="M105" s="126"/>
      <c r="N105" s="127"/>
      <c r="O105" s="125"/>
      <c r="P105" s="126"/>
      <c r="Q105" s="126"/>
      <c r="R105" s="126"/>
      <c r="S105" s="126"/>
      <c r="T105" s="126"/>
      <c r="U105" s="127"/>
      <c r="V105" s="46">
        <f t="shared" si="26"/>
        <v>0</v>
      </c>
      <c r="W105" s="128"/>
      <c r="X105" s="129"/>
      <c r="Y105" s="129"/>
      <c r="Z105" s="129"/>
      <c r="AA105" s="129"/>
      <c r="AB105" s="130"/>
      <c r="AC105" s="54">
        <v>4027.88</v>
      </c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1:43" s="165" customFormat="1" x14ac:dyDescent="0.25">
      <c r="A106" s="188"/>
      <c r="B106" s="50" t="s">
        <v>45</v>
      </c>
      <c r="C106" s="166">
        <f>SUM(C101:C105)</f>
        <v>771516.33</v>
      </c>
      <c r="D106" s="167">
        <f t="shared" ref="D106:U106" si="31">SUM(D101:D105)</f>
        <v>740989.99</v>
      </c>
      <c r="E106" s="167">
        <f t="shared" si="31"/>
        <v>648306.31999999995</v>
      </c>
      <c r="F106" s="168">
        <f t="shared" si="31"/>
        <v>677588.74</v>
      </c>
      <c r="G106" s="167">
        <f t="shared" si="31"/>
        <v>901194.41</v>
      </c>
      <c r="H106" s="167">
        <f t="shared" si="31"/>
        <v>1355765.75</v>
      </c>
      <c r="I106" s="167">
        <f t="shared" si="31"/>
        <v>1278176.51</v>
      </c>
      <c r="J106" s="167">
        <f t="shared" si="31"/>
        <v>1054591.3700000001</v>
      </c>
      <c r="K106" s="167">
        <f t="shared" si="31"/>
        <v>710864.29</v>
      </c>
      <c r="L106" s="167">
        <f t="shared" si="31"/>
        <v>784950.79</v>
      </c>
      <c r="M106" s="167">
        <f t="shared" si="31"/>
        <v>866584.29</v>
      </c>
      <c r="N106" s="169">
        <f t="shared" si="31"/>
        <v>847208.79</v>
      </c>
      <c r="O106" s="166">
        <f t="shared" si="31"/>
        <v>833110.89</v>
      </c>
      <c r="P106" s="167">
        <f t="shared" si="31"/>
        <v>0</v>
      </c>
      <c r="Q106" s="167">
        <f t="shared" si="31"/>
        <v>0</v>
      </c>
      <c r="R106" s="167">
        <f t="shared" si="31"/>
        <v>0</v>
      </c>
      <c r="S106" s="167">
        <f t="shared" si="31"/>
        <v>0</v>
      </c>
      <c r="T106" s="167">
        <f t="shared" si="31"/>
        <v>0</v>
      </c>
      <c r="U106" s="169">
        <f t="shared" si="31"/>
        <v>0</v>
      </c>
      <c r="V106" s="168">
        <f t="shared" si="27"/>
        <v>61594.560000000085</v>
      </c>
      <c r="W106" s="170">
        <f t="shared" si="27"/>
        <v>0</v>
      </c>
      <c r="X106" s="171">
        <f t="shared" si="27"/>
        <v>0</v>
      </c>
      <c r="Y106" s="171">
        <f t="shared" si="27"/>
        <v>0</v>
      </c>
      <c r="Z106" s="171">
        <f t="shared" si="27"/>
        <v>0</v>
      </c>
      <c r="AA106" s="171">
        <f t="shared" si="27"/>
        <v>0</v>
      </c>
      <c r="AB106" s="172">
        <f t="shared" si="27"/>
        <v>0</v>
      </c>
      <c r="AC106" s="58">
        <f t="shared" si="27"/>
        <v>396881.79999999993</v>
      </c>
      <c r="AD106" s="170">
        <f t="shared" si="27"/>
        <v>0</v>
      </c>
      <c r="AE106" s="170">
        <f t="shared" si="27"/>
        <v>0</v>
      </c>
      <c r="AF106" s="170">
        <f t="shared" si="27"/>
        <v>0</v>
      </c>
      <c r="AG106" s="170">
        <f t="shared" si="27"/>
        <v>0</v>
      </c>
      <c r="AH106" s="170">
        <f t="shared" si="27"/>
        <v>0</v>
      </c>
      <c r="AI106" s="170">
        <f t="shared" si="27"/>
        <v>0</v>
      </c>
      <c r="AJ106" s="170">
        <f t="shared" si="27"/>
        <v>0</v>
      </c>
      <c r="AK106" s="170">
        <f t="shared" si="27"/>
        <v>0</v>
      </c>
      <c r="AL106" s="170">
        <f t="shared" si="27"/>
        <v>0</v>
      </c>
      <c r="AM106" s="170">
        <f t="shared" si="27"/>
        <v>0</v>
      </c>
      <c r="AN106" s="170">
        <f t="shared" si="27"/>
        <v>0</v>
      </c>
      <c r="AO106" s="170">
        <f t="shared" si="27"/>
        <v>0</v>
      </c>
      <c r="AP106" s="170">
        <f t="shared" si="27"/>
        <v>0</v>
      </c>
      <c r="AQ106" s="170">
        <f t="shared" si="27"/>
        <v>0</v>
      </c>
    </row>
    <row r="107" spans="1:43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114"/>
      <c r="W107" s="115"/>
      <c r="X107" s="116"/>
      <c r="Y107" s="116"/>
      <c r="Z107" s="116"/>
      <c r="AA107" s="116"/>
      <c r="AB107" s="117"/>
      <c r="AC107" s="114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</row>
    <row r="108" spans="1:43" s="76" customFormat="1" x14ac:dyDescent="0.25">
      <c r="A108" s="187"/>
      <c r="B108" s="77" t="s">
        <v>40</v>
      </c>
      <c r="C108" s="132"/>
      <c r="D108" s="133"/>
      <c r="E108" s="133"/>
      <c r="F108" s="45"/>
      <c r="G108" s="133"/>
      <c r="H108" s="133"/>
      <c r="I108" s="133"/>
      <c r="J108" s="133"/>
      <c r="K108" s="133"/>
      <c r="L108" s="133"/>
      <c r="M108" s="133"/>
      <c r="N108" s="134"/>
      <c r="O108" s="132"/>
      <c r="P108" s="133"/>
      <c r="Q108" s="133"/>
      <c r="R108" s="133"/>
      <c r="S108" s="133"/>
      <c r="T108" s="133"/>
      <c r="U108" s="134"/>
      <c r="V108" s="45">
        <f t="shared" ref="V108" si="32">O108-C108</f>
        <v>0</v>
      </c>
      <c r="W108" s="135"/>
      <c r="X108" s="136"/>
      <c r="Y108" s="136"/>
      <c r="Z108" s="136"/>
      <c r="AA108" s="136"/>
      <c r="AB108" s="137"/>
      <c r="AC108" s="105">
        <v>2231</v>
      </c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1:43" s="76" customFormat="1" x14ac:dyDescent="0.25">
      <c r="A109" s="187"/>
      <c r="B109" s="77" t="s">
        <v>41</v>
      </c>
      <c r="C109" s="132"/>
      <c r="D109" s="133"/>
      <c r="E109" s="133"/>
      <c r="F109" s="45"/>
      <c r="G109" s="133"/>
      <c r="H109" s="133"/>
      <c r="I109" s="133"/>
      <c r="J109" s="133"/>
      <c r="K109" s="133"/>
      <c r="L109" s="133"/>
      <c r="M109" s="133"/>
      <c r="N109" s="134"/>
      <c r="O109" s="132"/>
      <c r="P109" s="133"/>
      <c r="Q109" s="133"/>
      <c r="R109" s="133"/>
      <c r="S109" s="133"/>
      <c r="T109" s="133"/>
      <c r="U109" s="134"/>
      <c r="V109" s="45">
        <f t="shared" si="26"/>
        <v>0</v>
      </c>
      <c r="W109" s="135"/>
      <c r="X109" s="136"/>
      <c r="Y109" s="136"/>
      <c r="Z109" s="136"/>
      <c r="AA109" s="136"/>
      <c r="AB109" s="137"/>
      <c r="AC109" s="105">
        <v>30</v>
      </c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1:43" s="76" customFormat="1" x14ac:dyDescent="0.25">
      <c r="A110" s="187"/>
      <c r="B110" s="77" t="s">
        <v>42</v>
      </c>
      <c r="C110" s="132"/>
      <c r="D110" s="133"/>
      <c r="E110" s="133"/>
      <c r="F110" s="45"/>
      <c r="G110" s="133"/>
      <c r="H110" s="133"/>
      <c r="I110" s="133"/>
      <c r="J110" s="133"/>
      <c r="K110" s="133"/>
      <c r="L110" s="133"/>
      <c r="M110" s="133"/>
      <c r="N110" s="134"/>
      <c r="O110" s="132"/>
      <c r="P110" s="133"/>
      <c r="Q110" s="133"/>
      <c r="R110" s="133"/>
      <c r="S110" s="133"/>
      <c r="T110" s="133"/>
      <c r="U110" s="134"/>
      <c r="V110" s="45">
        <f t="shared" si="26"/>
        <v>0</v>
      </c>
      <c r="W110" s="135"/>
      <c r="X110" s="136"/>
      <c r="Y110" s="136"/>
      <c r="Z110" s="136"/>
      <c r="AA110" s="136"/>
      <c r="AB110" s="137"/>
      <c r="AC110" s="105">
        <v>148</v>
      </c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1:43" s="76" customFormat="1" x14ac:dyDescent="0.25">
      <c r="A111" s="187"/>
      <c r="B111" s="77" t="s">
        <v>43</v>
      </c>
      <c r="C111" s="132"/>
      <c r="D111" s="133"/>
      <c r="E111" s="133"/>
      <c r="F111" s="45"/>
      <c r="G111" s="133"/>
      <c r="H111" s="133"/>
      <c r="I111" s="133"/>
      <c r="J111" s="133"/>
      <c r="K111" s="133"/>
      <c r="L111" s="133"/>
      <c r="M111" s="133"/>
      <c r="N111" s="134"/>
      <c r="O111" s="132"/>
      <c r="P111" s="133"/>
      <c r="Q111" s="133"/>
      <c r="R111" s="133"/>
      <c r="S111" s="133"/>
      <c r="T111" s="133"/>
      <c r="U111" s="134"/>
      <c r="V111" s="45">
        <f t="shared" si="26"/>
        <v>0</v>
      </c>
      <c r="W111" s="135"/>
      <c r="X111" s="136"/>
      <c r="Y111" s="136"/>
      <c r="Z111" s="136"/>
      <c r="AA111" s="136"/>
      <c r="AB111" s="137"/>
      <c r="AC111" s="105">
        <v>3</v>
      </c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1:43" s="76" customFormat="1" x14ac:dyDescent="0.25">
      <c r="A112" s="187"/>
      <c r="B112" s="77" t="s">
        <v>44</v>
      </c>
      <c r="C112" s="132"/>
      <c r="D112" s="133"/>
      <c r="E112" s="133"/>
      <c r="F112" s="45"/>
      <c r="G112" s="133"/>
      <c r="H112" s="133"/>
      <c r="I112" s="133"/>
      <c r="J112" s="133"/>
      <c r="K112" s="133"/>
      <c r="L112" s="133"/>
      <c r="M112" s="133"/>
      <c r="N112" s="134"/>
      <c r="O112" s="132"/>
      <c r="P112" s="133"/>
      <c r="Q112" s="133"/>
      <c r="R112" s="133"/>
      <c r="S112" s="133"/>
      <c r="T112" s="133"/>
      <c r="U112" s="134"/>
      <c r="V112" s="45">
        <f t="shared" si="26"/>
        <v>0</v>
      </c>
      <c r="W112" s="135"/>
      <c r="X112" s="136"/>
      <c r="Y112" s="136"/>
      <c r="Z112" s="136"/>
      <c r="AA112" s="136"/>
      <c r="AB112" s="137"/>
      <c r="AC112" s="105">
        <v>8</v>
      </c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1:43" s="93" customFormat="1" ht="15.75" thickBot="1" x14ac:dyDescent="0.3">
      <c r="A113" s="188"/>
      <c r="B113" s="85" t="s">
        <v>45</v>
      </c>
      <c r="C113" s="86">
        <f>SUM(C108:C112)</f>
        <v>0</v>
      </c>
      <c r="D113" s="87">
        <f t="shared" ref="D113:AQ127" si="33">SUM(D108:D112)</f>
        <v>0</v>
      </c>
      <c r="E113" s="87">
        <f t="shared" si="33"/>
        <v>0</v>
      </c>
      <c r="F113" s="89">
        <f t="shared" si="33"/>
        <v>0</v>
      </c>
      <c r="G113" s="87">
        <f t="shared" si="33"/>
        <v>0</v>
      </c>
      <c r="H113" s="87">
        <f t="shared" si="33"/>
        <v>0</v>
      </c>
      <c r="I113" s="87">
        <f t="shared" si="33"/>
        <v>0</v>
      </c>
      <c r="J113" s="87">
        <f t="shared" si="33"/>
        <v>0</v>
      </c>
      <c r="K113" s="87">
        <f t="shared" si="33"/>
        <v>0</v>
      </c>
      <c r="L113" s="87">
        <f t="shared" si="33"/>
        <v>0</v>
      </c>
      <c r="M113" s="87">
        <f t="shared" si="33"/>
        <v>0</v>
      </c>
      <c r="N113" s="88">
        <f t="shared" si="33"/>
        <v>0</v>
      </c>
      <c r="O113" s="86">
        <f t="shared" si="33"/>
        <v>0</v>
      </c>
      <c r="P113" s="87">
        <f t="shared" si="33"/>
        <v>0</v>
      </c>
      <c r="Q113" s="87">
        <f t="shared" si="33"/>
        <v>0</v>
      </c>
      <c r="R113" s="87">
        <f t="shared" si="33"/>
        <v>0</v>
      </c>
      <c r="S113" s="87">
        <f t="shared" si="33"/>
        <v>0</v>
      </c>
      <c r="T113" s="87">
        <f t="shared" si="33"/>
        <v>0</v>
      </c>
      <c r="U113" s="88">
        <f t="shared" si="33"/>
        <v>0</v>
      </c>
      <c r="V113" s="89">
        <f t="shared" si="33"/>
        <v>0</v>
      </c>
      <c r="W113" s="90">
        <f t="shared" si="33"/>
        <v>0</v>
      </c>
      <c r="X113" s="91">
        <f t="shared" si="33"/>
        <v>0</v>
      </c>
      <c r="Y113" s="91">
        <f t="shared" si="33"/>
        <v>0</v>
      </c>
      <c r="Z113" s="91">
        <f t="shared" si="33"/>
        <v>0</v>
      </c>
      <c r="AA113" s="91">
        <f t="shared" si="33"/>
        <v>0</v>
      </c>
      <c r="AB113" s="92">
        <f t="shared" si="33"/>
        <v>0</v>
      </c>
      <c r="AC113" s="89">
        <f t="shared" si="33"/>
        <v>2420</v>
      </c>
      <c r="AD113" s="90">
        <f t="shared" si="33"/>
        <v>0</v>
      </c>
      <c r="AE113" s="90">
        <f t="shared" si="33"/>
        <v>0</v>
      </c>
      <c r="AF113" s="90">
        <f t="shared" si="33"/>
        <v>0</v>
      </c>
      <c r="AG113" s="90">
        <f t="shared" si="33"/>
        <v>0</v>
      </c>
      <c r="AH113" s="90">
        <f t="shared" si="33"/>
        <v>0</v>
      </c>
      <c r="AI113" s="90">
        <f t="shared" si="33"/>
        <v>0</v>
      </c>
      <c r="AJ113" s="90">
        <f t="shared" si="33"/>
        <v>0</v>
      </c>
      <c r="AK113" s="90">
        <f t="shared" si="33"/>
        <v>0</v>
      </c>
      <c r="AL113" s="90">
        <f t="shared" si="33"/>
        <v>0</v>
      </c>
      <c r="AM113" s="90">
        <f t="shared" si="33"/>
        <v>0</v>
      </c>
      <c r="AN113" s="90">
        <f t="shared" si="33"/>
        <v>0</v>
      </c>
      <c r="AO113" s="90">
        <f t="shared" si="33"/>
        <v>0</v>
      </c>
      <c r="AP113" s="90">
        <f t="shared" si="33"/>
        <v>0</v>
      </c>
      <c r="AQ113" s="90">
        <f t="shared" si="33"/>
        <v>0</v>
      </c>
    </row>
    <row r="114" spans="1:43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121"/>
      <c r="W114" s="122"/>
      <c r="X114" s="123"/>
      <c r="Y114" s="123"/>
      <c r="Z114" s="123"/>
      <c r="AA114" s="123"/>
      <c r="AB114" s="124"/>
      <c r="AC114" s="121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</row>
    <row r="115" spans="1:43" s="49" customFormat="1" x14ac:dyDescent="0.25">
      <c r="A115" s="187"/>
      <c r="B115" s="50" t="s">
        <v>40</v>
      </c>
      <c r="C115" s="125"/>
      <c r="D115" s="126"/>
      <c r="E115" s="126"/>
      <c r="F115" s="46"/>
      <c r="G115" s="126"/>
      <c r="H115" s="126"/>
      <c r="I115" s="126"/>
      <c r="J115" s="126"/>
      <c r="K115" s="126"/>
      <c r="L115" s="126"/>
      <c r="M115" s="126"/>
      <c r="N115" s="127"/>
      <c r="O115" s="125"/>
      <c r="P115" s="126"/>
      <c r="Q115" s="126"/>
      <c r="R115" s="126"/>
      <c r="S115" s="126"/>
      <c r="T115" s="126"/>
      <c r="U115" s="127"/>
      <c r="V115" s="46">
        <f t="shared" ref="V115" si="34">O115-C115</f>
        <v>0</v>
      </c>
      <c r="W115" s="128"/>
      <c r="X115" s="129"/>
      <c r="Y115" s="129"/>
      <c r="Z115" s="129"/>
      <c r="AA115" s="129"/>
      <c r="AB115" s="130"/>
      <c r="AC115" s="46">
        <f>AC94-AC101</f>
        <v>90508.900000000023</v>
      </c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</row>
    <row r="116" spans="1:43" s="49" customFormat="1" x14ac:dyDescent="0.25">
      <c r="A116" s="187"/>
      <c r="B116" s="50" t="s">
        <v>41</v>
      </c>
      <c r="C116" s="125"/>
      <c r="D116" s="126"/>
      <c r="E116" s="126"/>
      <c r="F116" s="46"/>
      <c r="G116" s="126"/>
      <c r="H116" s="126"/>
      <c r="I116" s="126"/>
      <c r="J116" s="126"/>
      <c r="K116" s="126"/>
      <c r="L116" s="126"/>
      <c r="M116" s="126"/>
      <c r="N116" s="127"/>
      <c r="O116" s="125"/>
      <c r="P116" s="126"/>
      <c r="Q116" s="126"/>
      <c r="R116" s="126"/>
      <c r="S116" s="126"/>
      <c r="T116" s="126"/>
      <c r="U116" s="127"/>
      <c r="V116" s="46">
        <f t="shared" si="26"/>
        <v>0</v>
      </c>
      <c r="W116" s="128"/>
      <c r="X116" s="129"/>
      <c r="Y116" s="129"/>
      <c r="Z116" s="129"/>
      <c r="AA116" s="129"/>
      <c r="AB116" s="130"/>
      <c r="AC116" s="46">
        <f t="shared" ref="AC116:AC119" si="35">AC95-AC102</f>
        <v>-1564.6599999999999</v>
      </c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</row>
    <row r="117" spans="1:43" s="49" customFormat="1" x14ac:dyDescent="0.25">
      <c r="A117" s="187"/>
      <c r="B117" s="50" t="s">
        <v>42</v>
      </c>
      <c r="C117" s="125"/>
      <c r="D117" s="126"/>
      <c r="E117" s="126"/>
      <c r="F117" s="46"/>
      <c r="G117" s="126"/>
      <c r="H117" s="126"/>
      <c r="I117" s="126"/>
      <c r="J117" s="126"/>
      <c r="K117" s="126"/>
      <c r="L117" s="126"/>
      <c r="M117" s="126"/>
      <c r="N117" s="127"/>
      <c r="O117" s="125"/>
      <c r="P117" s="126"/>
      <c r="Q117" s="126"/>
      <c r="R117" s="126"/>
      <c r="S117" s="126"/>
      <c r="T117" s="126"/>
      <c r="U117" s="127"/>
      <c r="V117" s="46">
        <f t="shared" si="26"/>
        <v>0</v>
      </c>
      <c r="W117" s="128"/>
      <c r="X117" s="129"/>
      <c r="Y117" s="129"/>
      <c r="Z117" s="129"/>
      <c r="AA117" s="129"/>
      <c r="AB117" s="130"/>
      <c r="AC117" s="46">
        <f t="shared" si="35"/>
        <v>71665.240000000005</v>
      </c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</row>
    <row r="118" spans="1:43" s="49" customFormat="1" x14ac:dyDescent="0.25">
      <c r="A118" s="187"/>
      <c r="B118" s="50" t="s">
        <v>43</v>
      </c>
      <c r="C118" s="125"/>
      <c r="D118" s="126"/>
      <c r="E118" s="126"/>
      <c r="F118" s="46"/>
      <c r="G118" s="126"/>
      <c r="H118" s="126"/>
      <c r="I118" s="126"/>
      <c r="J118" s="126"/>
      <c r="K118" s="126"/>
      <c r="L118" s="126"/>
      <c r="M118" s="126"/>
      <c r="N118" s="127"/>
      <c r="O118" s="125"/>
      <c r="P118" s="126"/>
      <c r="Q118" s="126"/>
      <c r="R118" s="126"/>
      <c r="S118" s="126"/>
      <c r="T118" s="126"/>
      <c r="U118" s="127"/>
      <c r="V118" s="46">
        <f t="shared" si="26"/>
        <v>0</v>
      </c>
      <c r="W118" s="128"/>
      <c r="X118" s="129"/>
      <c r="Y118" s="129"/>
      <c r="Z118" s="129"/>
      <c r="AA118" s="129"/>
      <c r="AB118" s="130"/>
      <c r="AC118" s="46">
        <f t="shared" si="35"/>
        <v>99861.93</v>
      </c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</row>
    <row r="119" spans="1:43" s="49" customFormat="1" x14ac:dyDescent="0.25">
      <c r="A119" s="187"/>
      <c r="B119" s="50" t="s">
        <v>44</v>
      </c>
      <c r="C119" s="125"/>
      <c r="D119" s="126"/>
      <c r="E119" s="126"/>
      <c r="F119" s="46"/>
      <c r="G119" s="126"/>
      <c r="H119" s="126"/>
      <c r="I119" s="126"/>
      <c r="J119" s="126"/>
      <c r="K119" s="126"/>
      <c r="L119" s="126"/>
      <c r="M119" s="126"/>
      <c r="N119" s="127"/>
      <c r="O119" s="125"/>
      <c r="P119" s="126"/>
      <c r="Q119" s="126"/>
      <c r="R119" s="126"/>
      <c r="S119" s="126"/>
      <c r="T119" s="126"/>
      <c r="U119" s="127"/>
      <c r="V119" s="46">
        <f t="shared" si="26"/>
        <v>0</v>
      </c>
      <c r="W119" s="128"/>
      <c r="X119" s="129"/>
      <c r="Y119" s="129"/>
      <c r="Z119" s="129"/>
      <c r="AA119" s="129"/>
      <c r="AB119" s="130"/>
      <c r="AC119" s="46">
        <f t="shared" si="35"/>
        <v>-4027.88</v>
      </c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</row>
    <row r="120" spans="1:43" s="165" customFormat="1" ht="15.75" thickBot="1" x14ac:dyDescent="0.3">
      <c r="A120" s="188"/>
      <c r="B120" s="67" t="s">
        <v>45</v>
      </c>
      <c r="C120" s="159">
        <f>SUM(C115:C119)</f>
        <v>0</v>
      </c>
      <c r="D120" s="160">
        <f t="shared" ref="D120:U120" si="36">SUM(D115:D119)</f>
        <v>0</v>
      </c>
      <c r="E120" s="160">
        <f t="shared" si="36"/>
        <v>0</v>
      </c>
      <c r="F120" s="47">
        <f t="shared" si="36"/>
        <v>0</v>
      </c>
      <c r="G120" s="160">
        <f t="shared" si="36"/>
        <v>0</v>
      </c>
      <c r="H120" s="160">
        <f t="shared" si="36"/>
        <v>0</v>
      </c>
      <c r="I120" s="160">
        <f t="shared" si="36"/>
        <v>0</v>
      </c>
      <c r="J120" s="160">
        <f t="shared" si="36"/>
        <v>0</v>
      </c>
      <c r="K120" s="160">
        <f t="shared" si="36"/>
        <v>0</v>
      </c>
      <c r="L120" s="160">
        <f t="shared" si="36"/>
        <v>0</v>
      </c>
      <c r="M120" s="160">
        <f t="shared" si="36"/>
        <v>0</v>
      </c>
      <c r="N120" s="161">
        <f t="shared" si="36"/>
        <v>0</v>
      </c>
      <c r="O120" s="159">
        <f t="shared" si="36"/>
        <v>0</v>
      </c>
      <c r="P120" s="160">
        <f t="shared" si="36"/>
        <v>0</v>
      </c>
      <c r="Q120" s="160">
        <f t="shared" si="36"/>
        <v>0</v>
      </c>
      <c r="R120" s="160">
        <f t="shared" si="36"/>
        <v>0</v>
      </c>
      <c r="S120" s="160">
        <f t="shared" si="36"/>
        <v>0</v>
      </c>
      <c r="T120" s="160">
        <f t="shared" si="36"/>
        <v>0</v>
      </c>
      <c r="U120" s="161">
        <f t="shared" si="36"/>
        <v>0</v>
      </c>
      <c r="V120" s="47">
        <f t="shared" si="33"/>
        <v>0</v>
      </c>
      <c r="W120" s="162">
        <f t="shared" si="33"/>
        <v>0</v>
      </c>
      <c r="X120" s="163">
        <f t="shared" si="33"/>
        <v>0</v>
      </c>
      <c r="Y120" s="163">
        <f t="shared" si="33"/>
        <v>0</v>
      </c>
      <c r="Z120" s="163">
        <f t="shared" si="33"/>
        <v>0</v>
      </c>
      <c r="AA120" s="163">
        <f t="shared" si="33"/>
        <v>0</v>
      </c>
      <c r="AB120" s="164">
        <f t="shared" si="33"/>
        <v>0</v>
      </c>
      <c r="AC120" s="47">
        <f t="shared" si="33"/>
        <v>256443.53000000003</v>
      </c>
      <c r="AD120" s="162">
        <f t="shared" si="33"/>
        <v>0</v>
      </c>
      <c r="AE120" s="162">
        <f t="shared" si="33"/>
        <v>0</v>
      </c>
      <c r="AF120" s="162">
        <f t="shared" si="33"/>
        <v>0</v>
      </c>
      <c r="AG120" s="162">
        <f t="shared" si="33"/>
        <v>0</v>
      </c>
      <c r="AH120" s="162">
        <f t="shared" si="33"/>
        <v>0</v>
      </c>
      <c r="AI120" s="162">
        <f t="shared" si="33"/>
        <v>0</v>
      </c>
      <c r="AJ120" s="162">
        <f t="shared" si="33"/>
        <v>0</v>
      </c>
      <c r="AK120" s="162">
        <f t="shared" si="33"/>
        <v>0</v>
      </c>
      <c r="AL120" s="162">
        <f t="shared" si="33"/>
        <v>0</v>
      </c>
      <c r="AM120" s="162">
        <f t="shared" si="33"/>
        <v>0</v>
      </c>
      <c r="AN120" s="162">
        <f t="shared" si="33"/>
        <v>0</v>
      </c>
      <c r="AO120" s="162">
        <f t="shared" si="33"/>
        <v>0</v>
      </c>
      <c r="AP120" s="162">
        <f t="shared" si="33"/>
        <v>0</v>
      </c>
      <c r="AQ120" s="162">
        <f t="shared" si="33"/>
        <v>0</v>
      </c>
    </row>
    <row r="121" spans="1:43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98"/>
      <c r="W121" s="99"/>
      <c r="X121" s="100"/>
      <c r="Y121" s="100"/>
      <c r="Z121" s="100"/>
      <c r="AA121" s="100"/>
      <c r="AB121" s="101"/>
      <c r="AC121" s="98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</row>
    <row r="122" spans="1:43" s="76" customFormat="1" x14ac:dyDescent="0.25">
      <c r="A122" s="187"/>
      <c r="B122" s="77" t="s">
        <v>40</v>
      </c>
      <c r="C122" s="78">
        <v>0</v>
      </c>
      <c r="D122" s="79">
        <v>0</v>
      </c>
      <c r="E122" s="79">
        <v>0</v>
      </c>
      <c r="F122" s="81">
        <v>0</v>
      </c>
      <c r="G122" s="79">
        <v>0</v>
      </c>
      <c r="H122" s="81">
        <v>0</v>
      </c>
      <c r="I122" s="79">
        <v>0</v>
      </c>
      <c r="J122" s="81">
        <v>0</v>
      </c>
      <c r="K122" s="79">
        <v>0</v>
      </c>
      <c r="L122" s="81">
        <v>0</v>
      </c>
      <c r="M122" s="81">
        <v>0</v>
      </c>
      <c r="N122" s="139">
        <v>0</v>
      </c>
      <c r="O122" s="78">
        <v>0</v>
      </c>
      <c r="P122" s="81"/>
      <c r="Q122" s="79"/>
      <c r="R122" s="81"/>
      <c r="S122" s="79"/>
      <c r="T122" s="81"/>
      <c r="U122" s="139"/>
      <c r="V122" s="81">
        <f t="shared" ref="V122" si="37">O122-C122</f>
        <v>0</v>
      </c>
      <c r="W122" s="140"/>
      <c r="X122" s="83"/>
      <c r="Y122" s="141"/>
      <c r="Z122" s="83"/>
      <c r="AA122" s="141"/>
      <c r="AB122" s="142"/>
      <c r="AC122" s="81">
        <v>3</v>
      </c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</row>
    <row r="123" spans="1:43" s="76" customFormat="1" x14ac:dyDescent="0.25">
      <c r="A123" s="187"/>
      <c r="B123" s="77" t="s">
        <v>41</v>
      </c>
      <c r="C123" s="78">
        <v>0</v>
      </c>
      <c r="D123" s="79">
        <v>0</v>
      </c>
      <c r="E123" s="79">
        <v>0</v>
      </c>
      <c r="F123" s="81">
        <v>0</v>
      </c>
      <c r="G123" s="79">
        <v>0</v>
      </c>
      <c r="H123" s="81">
        <v>0</v>
      </c>
      <c r="I123" s="79">
        <v>0</v>
      </c>
      <c r="J123" s="81">
        <v>0</v>
      </c>
      <c r="K123" s="79">
        <v>0</v>
      </c>
      <c r="L123" s="81">
        <v>0</v>
      </c>
      <c r="M123" s="81">
        <v>0</v>
      </c>
      <c r="N123" s="139">
        <v>0</v>
      </c>
      <c r="O123" s="78">
        <v>0</v>
      </c>
      <c r="P123" s="81"/>
      <c r="Q123" s="79"/>
      <c r="R123" s="81"/>
      <c r="S123" s="79"/>
      <c r="T123" s="81"/>
      <c r="U123" s="139"/>
      <c r="V123" s="81">
        <f t="shared" si="26"/>
        <v>0</v>
      </c>
      <c r="W123" s="140"/>
      <c r="X123" s="83"/>
      <c r="Y123" s="141"/>
      <c r="Z123" s="83"/>
      <c r="AA123" s="141"/>
      <c r="AB123" s="142"/>
      <c r="AC123" s="81">
        <v>5</v>
      </c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</row>
    <row r="124" spans="1:43" s="76" customFormat="1" x14ac:dyDescent="0.25">
      <c r="A124" s="187"/>
      <c r="B124" s="77" t="s">
        <v>42</v>
      </c>
      <c r="C124" s="78">
        <v>0</v>
      </c>
      <c r="D124" s="79">
        <v>0</v>
      </c>
      <c r="E124" s="79">
        <v>0</v>
      </c>
      <c r="F124" s="81">
        <v>0</v>
      </c>
      <c r="G124" s="79">
        <v>0</v>
      </c>
      <c r="H124" s="81">
        <v>0</v>
      </c>
      <c r="I124" s="79">
        <v>0</v>
      </c>
      <c r="J124" s="81">
        <v>0</v>
      </c>
      <c r="K124" s="79">
        <v>0</v>
      </c>
      <c r="L124" s="81">
        <v>0</v>
      </c>
      <c r="M124" s="81">
        <v>0</v>
      </c>
      <c r="N124" s="139">
        <v>0</v>
      </c>
      <c r="O124" s="78">
        <v>0</v>
      </c>
      <c r="P124" s="81"/>
      <c r="Q124" s="79"/>
      <c r="R124" s="81"/>
      <c r="S124" s="79"/>
      <c r="T124" s="81"/>
      <c r="U124" s="139"/>
      <c r="V124" s="81">
        <f t="shared" si="26"/>
        <v>0</v>
      </c>
      <c r="W124" s="140"/>
      <c r="X124" s="83"/>
      <c r="Y124" s="141"/>
      <c r="Z124" s="83"/>
      <c r="AA124" s="141"/>
      <c r="AB124" s="142"/>
      <c r="AC124" s="81">
        <v>0</v>
      </c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</row>
    <row r="125" spans="1:43" s="76" customFormat="1" x14ac:dyDescent="0.25">
      <c r="A125" s="187"/>
      <c r="B125" s="77" t="s">
        <v>43</v>
      </c>
      <c r="C125" s="78">
        <v>0</v>
      </c>
      <c r="D125" s="79">
        <v>0</v>
      </c>
      <c r="E125" s="79">
        <v>0</v>
      </c>
      <c r="F125" s="81">
        <v>0</v>
      </c>
      <c r="G125" s="79">
        <v>0</v>
      </c>
      <c r="H125" s="81">
        <v>0</v>
      </c>
      <c r="I125" s="79">
        <v>0</v>
      </c>
      <c r="J125" s="81">
        <v>0</v>
      </c>
      <c r="K125" s="79">
        <v>0</v>
      </c>
      <c r="L125" s="81">
        <v>0</v>
      </c>
      <c r="M125" s="81">
        <v>0</v>
      </c>
      <c r="N125" s="139">
        <v>0</v>
      </c>
      <c r="O125" s="78">
        <v>0</v>
      </c>
      <c r="P125" s="81"/>
      <c r="Q125" s="79"/>
      <c r="R125" s="81"/>
      <c r="S125" s="79"/>
      <c r="T125" s="81"/>
      <c r="U125" s="139"/>
      <c r="V125" s="81">
        <f t="shared" si="26"/>
        <v>0</v>
      </c>
      <c r="W125" s="140"/>
      <c r="X125" s="83"/>
      <c r="Y125" s="141"/>
      <c r="Z125" s="83"/>
      <c r="AA125" s="141"/>
      <c r="AB125" s="142"/>
      <c r="AC125" s="81">
        <v>0</v>
      </c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</row>
    <row r="126" spans="1:43" s="76" customFormat="1" x14ac:dyDescent="0.25">
      <c r="A126" s="187"/>
      <c r="B126" s="77" t="s">
        <v>44</v>
      </c>
      <c r="C126" s="78">
        <v>0</v>
      </c>
      <c r="D126" s="79">
        <v>0</v>
      </c>
      <c r="E126" s="79">
        <v>0</v>
      </c>
      <c r="F126" s="81">
        <v>0</v>
      </c>
      <c r="G126" s="79">
        <v>0</v>
      </c>
      <c r="H126" s="81">
        <v>0</v>
      </c>
      <c r="I126" s="79">
        <v>0</v>
      </c>
      <c r="J126" s="81">
        <v>0</v>
      </c>
      <c r="K126" s="79">
        <v>0</v>
      </c>
      <c r="L126" s="81">
        <v>0</v>
      </c>
      <c r="M126" s="81">
        <v>0</v>
      </c>
      <c r="N126" s="139">
        <v>0</v>
      </c>
      <c r="O126" s="78">
        <v>0</v>
      </c>
      <c r="P126" s="81"/>
      <c r="Q126" s="79"/>
      <c r="R126" s="81"/>
      <c r="S126" s="79"/>
      <c r="T126" s="81"/>
      <c r="U126" s="139"/>
      <c r="V126" s="81">
        <f t="shared" si="26"/>
        <v>0</v>
      </c>
      <c r="W126" s="140"/>
      <c r="X126" s="83"/>
      <c r="Y126" s="141"/>
      <c r="Z126" s="83"/>
      <c r="AA126" s="141"/>
      <c r="AB126" s="142"/>
      <c r="AC126" s="81">
        <v>0</v>
      </c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 s="93" customFormat="1" x14ac:dyDescent="0.25">
      <c r="A127" s="188"/>
      <c r="B127" s="77" t="s">
        <v>45</v>
      </c>
      <c r="C127" s="154">
        <f>SUM(C122:C126)</f>
        <v>0</v>
      </c>
      <c r="D127" s="155">
        <f t="shared" ref="D127:U127" si="38">SUM(D122:D126)</f>
        <v>0</v>
      </c>
      <c r="E127" s="155">
        <f t="shared" si="38"/>
        <v>0</v>
      </c>
      <c r="F127" s="156">
        <f t="shared" si="38"/>
        <v>0</v>
      </c>
      <c r="G127" s="155">
        <f t="shared" si="38"/>
        <v>0</v>
      </c>
      <c r="H127" s="156">
        <f t="shared" si="38"/>
        <v>0</v>
      </c>
      <c r="I127" s="155">
        <f t="shared" si="38"/>
        <v>0</v>
      </c>
      <c r="J127" s="156">
        <f t="shared" si="38"/>
        <v>0</v>
      </c>
      <c r="K127" s="155">
        <f t="shared" si="38"/>
        <v>0</v>
      </c>
      <c r="L127" s="156">
        <f t="shared" si="38"/>
        <v>0</v>
      </c>
      <c r="M127" s="156">
        <f t="shared" si="38"/>
        <v>0</v>
      </c>
      <c r="N127" s="157">
        <f t="shared" si="38"/>
        <v>0</v>
      </c>
      <c r="O127" s="154">
        <f t="shared" si="38"/>
        <v>0</v>
      </c>
      <c r="P127" s="156">
        <f t="shared" si="38"/>
        <v>0</v>
      </c>
      <c r="Q127" s="155">
        <f t="shared" si="38"/>
        <v>0</v>
      </c>
      <c r="R127" s="156">
        <f t="shared" si="38"/>
        <v>0</v>
      </c>
      <c r="S127" s="155">
        <f t="shared" si="38"/>
        <v>0</v>
      </c>
      <c r="T127" s="156">
        <f t="shared" si="38"/>
        <v>0</v>
      </c>
      <c r="U127" s="157">
        <f t="shared" si="38"/>
        <v>0</v>
      </c>
      <c r="V127" s="156">
        <f t="shared" si="33"/>
        <v>0</v>
      </c>
      <c r="W127" s="158">
        <f t="shared" si="33"/>
        <v>0</v>
      </c>
      <c r="X127" s="151">
        <f t="shared" si="33"/>
        <v>0</v>
      </c>
      <c r="Y127" s="152">
        <f t="shared" si="33"/>
        <v>0</v>
      </c>
      <c r="Z127" s="151">
        <f t="shared" si="33"/>
        <v>0</v>
      </c>
      <c r="AA127" s="152">
        <f t="shared" si="33"/>
        <v>0</v>
      </c>
      <c r="AB127" s="153">
        <f t="shared" si="33"/>
        <v>0</v>
      </c>
      <c r="AC127" s="109">
        <f t="shared" si="33"/>
        <v>8</v>
      </c>
      <c r="AD127" s="158">
        <f t="shared" si="33"/>
        <v>0</v>
      </c>
      <c r="AE127" s="158">
        <f t="shared" si="33"/>
        <v>0</v>
      </c>
      <c r="AF127" s="158">
        <f t="shared" si="33"/>
        <v>0</v>
      </c>
      <c r="AG127" s="158">
        <f t="shared" si="33"/>
        <v>0</v>
      </c>
      <c r="AH127" s="158">
        <f t="shared" si="33"/>
        <v>0</v>
      </c>
      <c r="AI127" s="158">
        <f t="shared" si="33"/>
        <v>0</v>
      </c>
      <c r="AJ127" s="158">
        <f t="shared" si="33"/>
        <v>0</v>
      </c>
      <c r="AK127" s="158">
        <f t="shared" si="33"/>
        <v>0</v>
      </c>
      <c r="AL127" s="158">
        <f t="shared" si="33"/>
        <v>0</v>
      </c>
      <c r="AM127" s="158">
        <f t="shared" si="33"/>
        <v>0</v>
      </c>
      <c r="AN127" s="158">
        <f t="shared" si="33"/>
        <v>0</v>
      </c>
      <c r="AO127" s="158">
        <f t="shared" si="33"/>
        <v>0</v>
      </c>
      <c r="AP127" s="158">
        <f t="shared" si="33"/>
        <v>0</v>
      </c>
      <c r="AQ127" s="158">
        <f t="shared" si="33"/>
        <v>0</v>
      </c>
    </row>
    <row r="128" spans="1:43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114"/>
      <c r="W128" s="115"/>
      <c r="X128" s="116"/>
      <c r="Y128" s="116"/>
      <c r="Z128" s="116"/>
      <c r="AA128" s="116"/>
      <c r="AB128" s="117"/>
      <c r="AC128" s="114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</row>
    <row r="129" spans="1:43" s="76" customFormat="1" x14ac:dyDescent="0.25">
      <c r="A129" s="187"/>
      <c r="B129" s="77" t="s">
        <v>40</v>
      </c>
      <c r="C129" s="144"/>
      <c r="D129" s="83"/>
      <c r="E129" s="83"/>
      <c r="F129" s="83"/>
      <c r="G129" s="83"/>
      <c r="H129" s="141"/>
      <c r="I129" s="83"/>
      <c r="J129" s="141"/>
      <c r="K129" s="83"/>
      <c r="L129" s="141"/>
      <c r="M129" s="141"/>
      <c r="N129" s="142"/>
      <c r="O129" s="144"/>
      <c r="P129" s="141"/>
      <c r="Q129" s="83"/>
      <c r="R129" s="141"/>
      <c r="S129" s="83"/>
      <c r="T129" s="141"/>
      <c r="U129" s="142"/>
      <c r="V129" s="144">
        <f t="shared" ref="V129" si="39">O129-C129</f>
        <v>0</v>
      </c>
      <c r="W129" s="141"/>
      <c r="X129" s="83"/>
      <c r="Y129" s="141"/>
      <c r="Z129" s="83"/>
      <c r="AA129" s="141"/>
      <c r="AB129" s="142"/>
      <c r="AC129" s="144">
        <v>0</v>
      </c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s="76" customFormat="1" x14ac:dyDescent="0.25">
      <c r="A130" s="187"/>
      <c r="B130" s="77" t="s">
        <v>41</v>
      </c>
      <c r="C130" s="144"/>
      <c r="D130" s="83"/>
      <c r="E130" s="83"/>
      <c r="F130" s="83"/>
      <c r="G130" s="83"/>
      <c r="H130" s="141"/>
      <c r="I130" s="83"/>
      <c r="J130" s="141"/>
      <c r="K130" s="83"/>
      <c r="L130" s="141"/>
      <c r="M130" s="141"/>
      <c r="N130" s="142"/>
      <c r="O130" s="144"/>
      <c r="P130" s="141"/>
      <c r="Q130" s="83"/>
      <c r="R130" s="141"/>
      <c r="S130" s="83"/>
      <c r="T130" s="141"/>
      <c r="U130" s="142"/>
      <c r="V130" s="144">
        <f t="shared" si="26"/>
        <v>0</v>
      </c>
      <c r="W130" s="141"/>
      <c r="X130" s="83"/>
      <c r="Y130" s="141"/>
      <c r="Z130" s="83"/>
      <c r="AA130" s="141"/>
      <c r="AB130" s="142"/>
      <c r="AC130" s="144">
        <v>0</v>
      </c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s="76" customFormat="1" x14ac:dyDescent="0.25">
      <c r="A131" s="187"/>
      <c r="B131" s="77" t="s">
        <v>42</v>
      </c>
      <c r="C131" s="144"/>
      <c r="D131" s="83"/>
      <c r="E131" s="83"/>
      <c r="F131" s="83"/>
      <c r="G131" s="83"/>
      <c r="H131" s="141"/>
      <c r="I131" s="83"/>
      <c r="J131" s="141"/>
      <c r="K131" s="83"/>
      <c r="L131" s="141"/>
      <c r="M131" s="141"/>
      <c r="N131" s="142"/>
      <c r="O131" s="144"/>
      <c r="P131" s="141"/>
      <c r="Q131" s="83"/>
      <c r="R131" s="141"/>
      <c r="S131" s="83"/>
      <c r="T131" s="141"/>
      <c r="U131" s="142"/>
      <c r="V131" s="144">
        <f t="shared" si="26"/>
        <v>0</v>
      </c>
      <c r="W131" s="141"/>
      <c r="X131" s="83"/>
      <c r="Y131" s="141"/>
      <c r="Z131" s="83"/>
      <c r="AA131" s="141"/>
      <c r="AB131" s="142"/>
      <c r="AC131" s="144">
        <v>0</v>
      </c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s="76" customFormat="1" x14ac:dyDescent="0.25">
      <c r="A132" s="187"/>
      <c r="B132" s="77" t="s">
        <v>43</v>
      </c>
      <c r="C132" s="144"/>
      <c r="D132" s="83"/>
      <c r="E132" s="83"/>
      <c r="F132" s="83"/>
      <c r="G132" s="83"/>
      <c r="H132" s="141"/>
      <c r="I132" s="83"/>
      <c r="J132" s="141"/>
      <c r="K132" s="83"/>
      <c r="L132" s="141"/>
      <c r="M132" s="141"/>
      <c r="N132" s="142"/>
      <c r="O132" s="144"/>
      <c r="P132" s="141"/>
      <c r="Q132" s="83"/>
      <c r="R132" s="141"/>
      <c r="S132" s="83"/>
      <c r="T132" s="141"/>
      <c r="U132" s="142"/>
      <c r="V132" s="144">
        <f t="shared" si="26"/>
        <v>0</v>
      </c>
      <c r="W132" s="141"/>
      <c r="X132" s="83"/>
      <c r="Y132" s="141"/>
      <c r="Z132" s="83"/>
      <c r="AA132" s="141"/>
      <c r="AB132" s="142"/>
      <c r="AC132" s="144">
        <v>0</v>
      </c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144">
        <f t="shared" si="26"/>
        <v>0</v>
      </c>
      <c r="W133" s="141"/>
      <c r="X133" s="83"/>
      <c r="Y133" s="141"/>
      <c r="Z133" s="83"/>
      <c r="AA133" s="141"/>
      <c r="AB133" s="142"/>
      <c r="AC133" s="144">
        <v>0</v>
      </c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s="93" customFormat="1" x14ac:dyDescent="0.25">
      <c r="A134" s="188"/>
      <c r="B134" s="77" t="s">
        <v>45</v>
      </c>
      <c r="C134" s="150">
        <f>SUM(C129:C133)</f>
        <v>0</v>
      </c>
      <c r="D134" s="151">
        <f t="shared" ref="D134:AQ141" si="40">SUM(D129:D133)</f>
        <v>0</v>
      </c>
      <c r="E134" s="151">
        <f t="shared" si="40"/>
        <v>0</v>
      </c>
      <c r="F134" s="151">
        <f t="shared" si="40"/>
        <v>0</v>
      </c>
      <c r="G134" s="151">
        <f t="shared" si="40"/>
        <v>0</v>
      </c>
      <c r="H134" s="152">
        <f t="shared" si="40"/>
        <v>0</v>
      </c>
      <c r="I134" s="151">
        <f t="shared" si="40"/>
        <v>0</v>
      </c>
      <c r="J134" s="152">
        <f t="shared" si="40"/>
        <v>0</v>
      </c>
      <c r="K134" s="151">
        <f t="shared" si="40"/>
        <v>0</v>
      </c>
      <c r="L134" s="152">
        <f t="shared" si="40"/>
        <v>0</v>
      </c>
      <c r="M134" s="152">
        <f t="shared" si="40"/>
        <v>0</v>
      </c>
      <c r="N134" s="153">
        <f t="shared" si="40"/>
        <v>0</v>
      </c>
      <c r="O134" s="150">
        <f t="shared" si="40"/>
        <v>0</v>
      </c>
      <c r="P134" s="152">
        <f t="shared" si="40"/>
        <v>0</v>
      </c>
      <c r="Q134" s="151">
        <f t="shared" si="40"/>
        <v>0</v>
      </c>
      <c r="R134" s="152">
        <f t="shared" si="40"/>
        <v>0</v>
      </c>
      <c r="S134" s="151">
        <f t="shared" si="40"/>
        <v>0</v>
      </c>
      <c r="T134" s="152">
        <f t="shared" si="40"/>
        <v>0</v>
      </c>
      <c r="U134" s="153">
        <f t="shared" si="40"/>
        <v>0</v>
      </c>
      <c r="V134" s="150">
        <f t="shared" si="40"/>
        <v>0</v>
      </c>
      <c r="W134" s="152">
        <f t="shared" si="40"/>
        <v>0</v>
      </c>
      <c r="X134" s="151">
        <f t="shared" si="40"/>
        <v>0</v>
      </c>
      <c r="Y134" s="152">
        <f t="shared" si="40"/>
        <v>0</v>
      </c>
      <c r="Z134" s="151">
        <f t="shared" si="40"/>
        <v>0</v>
      </c>
      <c r="AA134" s="152">
        <f t="shared" si="40"/>
        <v>0</v>
      </c>
      <c r="AB134" s="153">
        <f t="shared" si="40"/>
        <v>0</v>
      </c>
      <c r="AC134" s="109">
        <f t="shared" si="40"/>
        <v>0</v>
      </c>
      <c r="AD134" s="152">
        <f t="shared" si="40"/>
        <v>0</v>
      </c>
      <c r="AE134" s="152">
        <f t="shared" si="40"/>
        <v>0</v>
      </c>
      <c r="AF134" s="152">
        <f t="shared" si="40"/>
        <v>0</v>
      </c>
      <c r="AG134" s="152">
        <f t="shared" si="40"/>
        <v>0</v>
      </c>
      <c r="AH134" s="152">
        <f t="shared" si="40"/>
        <v>0</v>
      </c>
      <c r="AI134" s="152">
        <f t="shared" si="40"/>
        <v>0</v>
      </c>
      <c r="AJ134" s="152">
        <f t="shared" si="40"/>
        <v>0</v>
      </c>
      <c r="AK134" s="152">
        <f t="shared" si="40"/>
        <v>0</v>
      </c>
      <c r="AL134" s="152">
        <f t="shared" si="40"/>
        <v>0</v>
      </c>
      <c r="AM134" s="152">
        <f t="shared" si="40"/>
        <v>0</v>
      </c>
      <c r="AN134" s="152">
        <f t="shared" si="40"/>
        <v>0</v>
      </c>
      <c r="AO134" s="152">
        <f t="shared" si="40"/>
        <v>0</v>
      </c>
      <c r="AP134" s="152">
        <f t="shared" si="40"/>
        <v>0</v>
      </c>
      <c r="AQ134" s="152">
        <f t="shared" si="40"/>
        <v>0</v>
      </c>
    </row>
    <row r="135" spans="1:43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114"/>
      <c r="W135" s="115"/>
      <c r="X135" s="116"/>
      <c r="Y135" s="116"/>
      <c r="Z135" s="116"/>
      <c r="AA135" s="116"/>
      <c r="AB135" s="117"/>
      <c r="AC135" s="114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</row>
    <row r="136" spans="1:43" s="76" customFormat="1" x14ac:dyDescent="0.25">
      <c r="A136" s="187"/>
      <c r="B136" s="77" t="s">
        <v>40</v>
      </c>
      <c r="C136" s="144"/>
      <c r="D136" s="83"/>
      <c r="E136" s="83"/>
      <c r="F136" s="83"/>
      <c r="G136" s="83"/>
      <c r="H136" s="141"/>
      <c r="I136" s="83"/>
      <c r="J136" s="141"/>
      <c r="K136" s="83"/>
      <c r="L136" s="141"/>
      <c r="M136" s="141"/>
      <c r="N136" s="142"/>
      <c r="O136" s="144"/>
      <c r="P136" s="141"/>
      <c r="Q136" s="83"/>
      <c r="R136" s="141"/>
      <c r="S136" s="83"/>
      <c r="T136" s="141"/>
      <c r="U136" s="142"/>
      <c r="V136" s="144">
        <f t="shared" ref="V136" si="41">O136-C136</f>
        <v>0</v>
      </c>
      <c r="W136" s="141"/>
      <c r="X136" s="83"/>
      <c r="Y136" s="141"/>
      <c r="Z136" s="83"/>
      <c r="AA136" s="141"/>
      <c r="AB136" s="142"/>
      <c r="AC136" s="144">
        <v>24</v>
      </c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s="76" customFormat="1" x14ac:dyDescent="0.25">
      <c r="A137" s="187"/>
      <c r="B137" s="77" t="s">
        <v>41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/>
      <c r="Q137" s="83"/>
      <c r="R137" s="141"/>
      <c r="S137" s="83"/>
      <c r="T137" s="141"/>
      <c r="U137" s="142"/>
      <c r="V137" s="144">
        <f t="shared" si="26"/>
        <v>0</v>
      </c>
      <c r="W137" s="141"/>
      <c r="X137" s="83"/>
      <c r="Y137" s="141"/>
      <c r="Z137" s="83"/>
      <c r="AA137" s="141"/>
      <c r="AB137" s="142"/>
      <c r="AC137" s="144">
        <v>2</v>
      </c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s="76" customFormat="1" x14ac:dyDescent="0.25">
      <c r="A138" s="187"/>
      <c r="B138" s="77" t="s">
        <v>42</v>
      </c>
      <c r="C138" s="144"/>
      <c r="D138" s="83"/>
      <c r="E138" s="83"/>
      <c r="F138" s="83"/>
      <c r="G138" s="83"/>
      <c r="H138" s="141"/>
      <c r="I138" s="83"/>
      <c r="J138" s="141"/>
      <c r="K138" s="83"/>
      <c r="L138" s="141"/>
      <c r="M138" s="141"/>
      <c r="N138" s="142"/>
      <c r="O138" s="144"/>
      <c r="P138" s="141"/>
      <c r="Q138" s="83"/>
      <c r="R138" s="141"/>
      <c r="S138" s="83"/>
      <c r="T138" s="141"/>
      <c r="U138" s="142"/>
      <c r="V138" s="144">
        <f t="shared" si="26"/>
        <v>0</v>
      </c>
      <c r="W138" s="141"/>
      <c r="X138" s="83"/>
      <c r="Y138" s="141"/>
      <c r="Z138" s="83"/>
      <c r="AA138" s="141"/>
      <c r="AB138" s="142"/>
      <c r="AC138" s="144">
        <v>0</v>
      </c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s="76" customFormat="1" x14ac:dyDescent="0.25">
      <c r="A139" s="187"/>
      <c r="B139" s="77" t="s">
        <v>43</v>
      </c>
      <c r="C139" s="144"/>
      <c r="D139" s="83"/>
      <c r="E139" s="83"/>
      <c r="F139" s="83"/>
      <c r="G139" s="83"/>
      <c r="H139" s="141"/>
      <c r="I139" s="83"/>
      <c r="J139" s="141"/>
      <c r="K139" s="83"/>
      <c r="L139" s="141"/>
      <c r="M139" s="141"/>
      <c r="N139" s="142"/>
      <c r="O139" s="144"/>
      <c r="P139" s="141"/>
      <c r="Q139" s="83"/>
      <c r="R139" s="141"/>
      <c r="S139" s="83"/>
      <c r="T139" s="141"/>
      <c r="U139" s="142"/>
      <c r="V139" s="144">
        <f t="shared" si="26"/>
        <v>0</v>
      </c>
      <c r="W139" s="141"/>
      <c r="X139" s="83"/>
      <c r="Y139" s="141"/>
      <c r="Z139" s="83"/>
      <c r="AA139" s="141"/>
      <c r="AB139" s="142"/>
      <c r="AC139" s="144">
        <v>0</v>
      </c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s="76" customFormat="1" x14ac:dyDescent="0.25">
      <c r="A140" s="187"/>
      <c r="B140" s="77" t="s">
        <v>44</v>
      </c>
      <c r="C140" s="144"/>
      <c r="D140" s="83"/>
      <c r="E140" s="83"/>
      <c r="F140" s="83"/>
      <c r="G140" s="83"/>
      <c r="H140" s="141"/>
      <c r="I140" s="83"/>
      <c r="J140" s="141"/>
      <c r="K140" s="83"/>
      <c r="L140" s="141"/>
      <c r="M140" s="141"/>
      <c r="N140" s="142"/>
      <c r="O140" s="144"/>
      <c r="P140" s="141"/>
      <c r="Q140" s="83"/>
      <c r="R140" s="141"/>
      <c r="S140" s="83"/>
      <c r="T140" s="141"/>
      <c r="U140" s="142"/>
      <c r="V140" s="144">
        <f t="shared" si="26"/>
        <v>0</v>
      </c>
      <c r="W140" s="141"/>
      <c r="X140" s="83"/>
      <c r="Y140" s="141"/>
      <c r="Z140" s="83"/>
      <c r="AA140" s="141"/>
      <c r="AB140" s="142"/>
      <c r="AC140" s="144">
        <v>0</v>
      </c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s="93" customFormat="1" ht="15.75" thickBot="1" x14ac:dyDescent="0.3">
      <c r="A141" s="188"/>
      <c r="B141" s="145" t="s">
        <v>45</v>
      </c>
      <c r="C141" s="146">
        <f>SUM(C136:C140)</f>
        <v>0</v>
      </c>
      <c r="D141" s="147">
        <f t="shared" ref="D141:U141" si="42">SUM(D136:D140)</f>
        <v>0</v>
      </c>
      <c r="E141" s="147">
        <f t="shared" si="42"/>
        <v>0</v>
      </c>
      <c r="F141" s="147">
        <f t="shared" si="42"/>
        <v>0</v>
      </c>
      <c r="G141" s="147">
        <f t="shared" si="42"/>
        <v>0</v>
      </c>
      <c r="H141" s="148">
        <f t="shared" si="42"/>
        <v>0</v>
      </c>
      <c r="I141" s="147">
        <f t="shared" si="42"/>
        <v>0</v>
      </c>
      <c r="J141" s="148">
        <f t="shared" si="42"/>
        <v>0</v>
      </c>
      <c r="K141" s="147">
        <f t="shared" si="42"/>
        <v>0</v>
      </c>
      <c r="L141" s="148">
        <f t="shared" si="42"/>
        <v>0</v>
      </c>
      <c r="M141" s="148">
        <f t="shared" si="42"/>
        <v>0</v>
      </c>
      <c r="N141" s="149">
        <f t="shared" si="42"/>
        <v>0</v>
      </c>
      <c r="O141" s="146">
        <f t="shared" si="42"/>
        <v>0</v>
      </c>
      <c r="P141" s="148">
        <f t="shared" si="42"/>
        <v>0</v>
      </c>
      <c r="Q141" s="147">
        <f t="shared" si="42"/>
        <v>0</v>
      </c>
      <c r="R141" s="148">
        <f t="shared" si="42"/>
        <v>0</v>
      </c>
      <c r="S141" s="147">
        <f t="shared" si="42"/>
        <v>0</v>
      </c>
      <c r="T141" s="148">
        <f t="shared" si="42"/>
        <v>0</v>
      </c>
      <c r="U141" s="149">
        <f t="shared" si="42"/>
        <v>0</v>
      </c>
      <c r="V141" s="146">
        <f t="shared" si="40"/>
        <v>0</v>
      </c>
      <c r="W141" s="148">
        <f t="shared" si="40"/>
        <v>0</v>
      </c>
      <c r="X141" s="147">
        <f t="shared" si="40"/>
        <v>0</v>
      </c>
      <c r="Y141" s="148">
        <f t="shared" si="40"/>
        <v>0</v>
      </c>
      <c r="Z141" s="147">
        <f t="shared" si="40"/>
        <v>0</v>
      </c>
      <c r="AA141" s="148">
        <f t="shared" si="40"/>
        <v>0</v>
      </c>
      <c r="AB141" s="149">
        <f t="shared" si="40"/>
        <v>0</v>
      </c>
      <c r="AC141" s="146">
        <f t="shared" si="40"/>
        <v>26</v>
      </c>
      <c r="AD141" s="148">
        <f t="shared" si="40"/>
        <v>0</v>
      </c>
      <c r="AE141" s="148">
        <f t="shared" si="40"/>
        <v>0</v>
      </c>
      <c r="AF141" s="148">
        <f t="shared" si="40"/>
        <v>0</v>
      </c>
      <c r="AG141" s="148">
        <f t="shared" si="40"/>
        <v>0</v>
      </c>
      <c r="AH141" s="148">
        <f t="shared" si="40"/>
        <v>0</v>
      </c>
      <c r="AI141" s="148">
        <f t="shared" si="40"/>
        <v>0</v>
      </c>
      <c r="AJ141" s="148">
        <f t="shared" si="40"/>
        <v>0</v>
      </c>
      <c r="AK141" s="148">
        <f t="shared" si="40"/>
        <v>0</v>
      </c>
      <c r="AL141" s="148">
        <f t="shared" si="40"/>
        <v>0</v>
      </c>
      <c r="AM141" s="148">
        <f t="shared" si="40"/>
        <v>0</v>
      </c>
      <c r="AN141" s="148">
        <f t="shared" si="40"/>
        <v>0</v>
      </c>
      <c r="AO141" s="148">
        <f t="shared" si="40"/>
        <v>0</v>
      </c>
      <c r="AP141" s="148">
        <f t="shared" si="40"/>
        <v>0</v>
      </c>
      <c r="AQ141" s="148">
        <f t="shared" si="40"/>
        <v>0</v>
      </c>
    </row>
    <row r="142" spans="1:43" ht="15.75" thickTop="1" x14ac:dyDescent="0.25">
      <c r="A142" s="187"/>
    </row>
    <row r="143" spans="1:43" x14ac:dyDescent="0.25">
      <c r="B143" s="1" t="s">
        <v>26</v>
      </c>
    </row>
    <row r="144" spans="1:43" x14ac:dyDescent="0.25">
      <c r="B144" s="39" t="s">
        <v>27</v>
      </c>
    </row>
    <row r="147" spans="2:2" x14ac:dyDescent="0.25">
      <c r="B147" s="40" t="s">
        <v>25</v>
      </c>
    </row>
    <row r="148" spans="2:2" x14ac:dyDescent="0.25">
      <c r="B148" s="2" t="s">
        <v>28</v>
      </c>
    </row>
    <row r="149" spans="2:2" x14ac:dyDescent="0.25">
      <c r="B149" s="2" t="s">
        <v>29</v>
      </c>
    </row>
    <row r="150" spans="2:2" x14ac:dyDescent="0.25">
      <c r="B150" s="2" t="s">
        <v>30</v>
      </c>
    </row>
    <row r="151" spans="2:2" x14ac:dyDescent="0.25">
      <c r="B151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13FC-3941-4E09-9CAF-F45B358BE839}">
  <sheetPr>
    <tabColor rgb="FF00B050"/>
  </sheetPr>
  <dimension ref="A1:AQ151"/>
  <sheetViews>
    <sheetView workbookViewId="0">
      <pane xSplit="2" ySplit="8" topLeftCell="C114" activePane="bottomRight" state="frozen"/>
      <selection activeCell="D140" sqref="D140"/>
      <selection pane="topRight" activeCell="D140" sqref="D140"/>
      <selection pane="bottomLeft" activeCell="D140" sqref="D140"/>
      <selection pane="bottomRight" activeCell="D140" sqref="D140"/>
    </sheetView>
  </sheetViews>
  <sheetFormatPr defaultRowHeight="15" x14ac:dyDescent="0.25"/>
  <cols>
    <col min="1" max="1" width="5.85546875" style="185" customWidth="1"/>
    <col min="2" max="2" width="25.7109375" style="2" customWidth="1"/>
    <col min="3" max="43" width="12.7109375" style="2" customWidth="1"/>
    <col min="44" max="16384" width="9.140625" style="2"/>
  </cols>
  <sheetData>
    <row r="1" spans="1:43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43" ht="27.6" customHeight="1" thickTop="1" x14ac:dyDescent="0.25">
      <c r="B2" s="4" t="s">
        <v>0</v>
      </c>
      <c r="C2" s="5"/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7.6" customHeight="1" x14ac:dyDescent="0.25">
      <c r="B4" s="4" t="s">
        <v>2</v>
      </c>
      <c r="C4" s="13"/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50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43932</v>
      </c>
      <c r="AD8" s="44">
        <f>AC8+7</f>
        <v>43939</v>
      </c>
      <c r="AE8" s="44">
        <f t="shared" ref="AE8:AQ8" si="0">AD8+7</f>
        <v>43946</v>
      </c>
      <c r="AF8" s="44">
        <f t="shared" si="0"/>
        <v>43953</v>
      </c>
      <c r="AG8" s="44">
        <f t="shared" si="0"/>
        <v>43960</v>
      </c>
      <c r="AH8" s="44">
        <f t="shared" si="0"/>
        <v>43967</v>
      </c>
      <c r="AI8" s="44">
        <f t="shared" si="0"/>
        <v>43974</v>
      </c>
      <c r="AJ8" s="44">
        <f t="shared" si="0"/>
        <v>43981</v>
      </c>
      <c r="AK8" s="44">
        <f t="shared" si="0"/>
        <v>43988</v>
      </c>
      <c r="AL8" s="44">
        <f t="shared" si="0"/>
        <v>43995</v>
      </c>
      <c r="AM8" s="44">
        <f t="shared" si="0"/>
        <v>44002</v>
      </c>
      <c r="AN8" s="44">
        <f t="shared" si="0"/>
        <v>44009</v>
      </c>
      <c r="AO8" s="44">
        <f t="shared" si="0"/>
        <v>44016</v>
      </c>
      <c r="AP8" s="44">
        <f t="shared" si="0"/>
        <v>44023</v>
      </c>
      <c r="AQ8" s="44">
        <f t="shared" si="0"/>
        <v>44030</v>
      </c>
    </row>
    <row r="9" spans="1:43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</row>
    <row r="10" spans="1:43" s="76" customFormat="1" x14ac:dyDescent="0.25">
      <c r="A10" s="187"/>
      <c r="B10" s="77" t="s">
        <v>40</v>
      </c>
      <c r="C10" s="78">
        <v>771643</v>
      </c>
      <c r="D10" s="79">
        <v>770888</v>
      </c>
      <c r="E10" s="79">
        <v>769865</v>
      </c>
      <c r="F10" s="79">
        <v>772546</v>
      </c>
      <c r="G10" s="79">
        <v>767189</v>
      </c>
      <c r="H10" s="79">
        <v>766433</v>
      </c>
      <c r="I10" s="79">
        <v>772150</v>
      </c>
      <c r="J10" s="79">
        <v>771243</v>
      </c>
      <c r="K10" s="79">
        <v>795580</v>
      </c>
      <c r="L10" s="79">
        <v>786846</v>
      </c>
      <c r="M10" s="79">
        <v>783791</v>
      </c>
      <c r="N10" s="80">
        <v>785045</v>
      </c>
      <c r="O10" s="78">
        <v>783720</v>
      </c>
      <c r="P10" s="79"/>
      <c r="Q10" s="79"/>
      <c r="R10" s="79"/>
      <c r="S10" s="79"/>
      <c r="T10" s="79"/>
      <c r="U10" s="80"/>
      <c r="V10" s="81">
        <f>O10-C10</f>
        <v>12077</v>
      </c>
      <c r="W10" s="82"/>
      <c r="X10" s="83"/>
      <c r="Y10" s="83"/>
      <c r="Z10" s="83"/>
      <c r="AA10" s="83"/>
      <c r="AB10" s="84"/>
      <c r="AC10" s="81">
        <v>612808</v>
      </c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s="76" customFormat="1" x14ac:dyDescent="0.25">
      <c r="A11" s="187"/>
      <c r="B11" s="77" t="s">
        <v>41</v>
      </c>
      <c r="C11" s="78">
        <v>71693</v>
      </c>
      <c r="D11" s="79">
        <v>71672</v>
      </c>
      <c r="E11" s="79">
        <v>72553</v>
      </c>
      <c r="F11" s="79">
        <v>69070</v>
      </c>
      <c r="G11" s="79">
        <v>73134</v>
      </c>
      <c r="H11" s="79">
        <v>72376</v>
      </c>
      <c r="I11" s="79">
        <v>67142</v>
      </c>
      <c r="J11" s="79">
        <v>72478</v>
      </c>
      <c r="K11" s="79">
        <v>53358</v>
      </c>
      <c r="L11" s="79">
        <v>64750</v>
      </c>
      <c r="M11" s="79">
        <v>68951</v>
      </c>
      <c r="N11" s="80">
        <v>68618</v>
      </c>
      <c r="O11" s="78">
        <v>69742</v>
      </c>
      <c r="P11" s="79"/>
      <c r="Q11" s="79"/>
      <c r="R11" s="79"/>
      <c r="S11" s="79"/>
      <c r="T11" s="79"/>
      <c r="U11" s="80"/>
      <c r="V11" s="81">
        <f t="shared" ref="V11:V14" si="1">O11-C11</f>
        <v>-1951</v>
      </c>
      <c r="W11" s="82"/>
      <c r="X11" s="83"/>
      <c r="Y11" s="83"/>
      <c r="Z11" s="83"/>
      <c r="AA11" s="83"/>
      <c r="AB11" s="84"/>
      <c r="AC11" s="81">
        <v>49734</v>
      </c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s="76" customFormat="1" x14ac:dyDescent="0.25">
      <c r="A12" s="187"/>
      <c r="B12" s="77" t="s">
        <v>42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78"/>
      <c r="P12" s="79"/>
      <c r="Q12" s="79"/>
      <c r="R12" s="79"/>
      <c r="S12" s="79"/>
      <c r="T12" s="79"/>
      <c r="U12" s="80"/>
      <c r="V12" s="81">
        <f t="shared" si="1"/>
        <v>0</v>
      </c>
      <c r="W12" s="82"/>
      <c r="X12" s="83"/>
      <c r="Y12" s="83"/>
      <c r="Z12" s="83"/>
      <c r="AA12" s="83"/>
      <c r="AB12" s="84"/>
      <c r="AC12" s="81">
        <v>37234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s="76" customFormat="1" x14ac:dyDescent="0.25">
      <c r="A13" s="187"/>
      <c r="B13" s="77" t="s">
        <v>43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78"/>
      <c r="P13" s="79"/>
      <c r="Q13" s="79"/>
      <c r="R13" s="79"/>
      <c r="S13" s="79"/>
      <c r="T13" s="79"/>
      <c r="U13" s="80"/>
      <c r="V13" s="81">
        <f t="shared" si="1"/>
        <v>0</v>
      </c>
      <c r="W13" s="82"/>
      <c r="X13" s="83"/>
      <c r="Y13" s="83"/>
      <c r="Z13" s="83"/>
      <c r="AA13" s="83"/>
      <c r="AB13" s="84"/>
      <c r="AC13" s="81">
        <v>12574</v>
      </c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s="76" customFormat="1" ht="14.25" customHeight="1" x14ac:dyDescent="0.25">
      <c r="A14" s="187"/>
      <c r="B14" s="77" t="s">
        <v>44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  <c r="O14" s="78"/>
      <c r="P14" s="79"/>
      <c r="Q14" s="79"/>
      <c r="R14" s="79"/>
      <c r="S14" s="79"/>
      <c r="T14" s="79"/>
      <c r="U14" s="80"/>
      <c r="V14" s="81">
        <f t="shared" si="1"/>
        <v>0</v>
      </c>
      <c r="W14" s="82"/>
      <c r="X14" s="83"/>
      <c r="Y14" s="83"/>
      <c r="Z14" s="83"/>
      <c r="AA14" s="83"/>
      <c r="AB14" s="84"/>
      <c r="AC14" s="81">
        <v>9276</v>
      </c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s="93" customFormat="1" ht="15.75" thickBot="1" x14ac:dyDescent="0.3">
      <c r="A15" s="188"/>
      <c r="B15" s="85" t="s">
        <v>45</v>
      </c>
      <c r="C15" s="86">
        <f>SUM(C10:C14)</f>
        <v>843336</v>
      </c>
      <c r="D15" s="87">
        <f t="shared" ref="D15:AQ15" si="2">SUM(D10:D14)</f>
        <v>842560</v>
      </c>
      <c r="E15" s="87">
        <f t="shared" si="2"/>
        <v>842418</v>
      </c>
      <c r="F15" s="87">
        <f t="shared" si="2"/>
        <v>841616</v>
      </c>
      <c r="G15" s="87">
        <f t="shared" si="2"/>
        <v>840323</v>
      </c>
      <c r="H15" s="87">
        <f t="shared" si="2"/>
        <v>838809</v>
      </c>
      <c r="I15" s="87">
        <f t="shared" si="2"/>
        <v>839292</v>
      </c>
      <c r="J15" s="87">
        <f t="shared" si="2"/>
        <v>843721</v>
      </c>
      <c r="K15" s="87">
        <f t="shared" si="2"/>
        <v>848938</v>
      </c>
      <c r="L15" s="87">
        <f t="shared" si="2"/>
        <v>851596</v>
      </c>
      <c r="M15" s="87">
        <f t="shared" si="2"/>
        <v>852742</v>
      </c>
      <c r="N15" s="88">
        <f t="shared" si="2"/>
        <v>853663</v>
      </c>
      <c r="O15" s="86">
        <f t="shared" si="2"/>
        <v>853462</v>
      </c>
      <c r="P15" s="87">
        <f t="shared" si="2"/>
        <v>0</v>
      </c>
      <c r="Q15" s="87">
        <f t="shared" si="2"/>
        <v>0</v>
      </c>
      <c r="R15" s="87">
        <f t="shared" si="2"/>
        <v>0</v>
      </c>
      <c r="S15" s="87">
        <f t="shared" si="2"/>
        <v>0</v>
      </c>
      <c r="T15" s="87">
        <f t="shared" si="2"/>
        <v>0</v>
      </c>
      <c r="U15" s="88">
        <f t="shared" si="2"/>
        <v>0</v>
      </c>
      <c r="V15" s="89">
        <f t="shared" si="2"/>
        <v>10126</v>
      </c>
      <c r="W15" s="90">
        <f t="shared" si="2"/>
        <v>0</v>
      </c>
      <c r="X15" s="91">
        <f t="shared" si="2"/>
        <v>0</v>
      </c>
      <c r="Y15" s="91">
        <f t="shared" si="2"/>
        <v>0</v>
      </c>
      <c r="Z15" s="91">
        <f t="shared" si="2"/>
        <v>0</v>
      </c>
      <c r="AA15" s="91">
        <f t="shared" si="2"/>
        <v>0</v>
      </c>
      <c r="AB15" s="92">
        <f t="shared" si="2"/>
        <v>0</v>
      </c>
      <c r="AC15" s="89">
        <f t="shared" si="2"/>
        <v>721626</v>
      </c>
      <c r="AD15" s="90">
        <f t="shared" si="2"/>
        <v>0</v>
      </c>
      <c r="AE15" s="90">
        <f t="shared" si="2"/>
        <v>0</v>
      </c>
      <c r="AF15" s="90">
        <f t="shared" si="2"/>
        <v>0</v>
      </c>
      <c r="AG15" s="90">
        <f t="shared" si="2"/>
        <v>0</v>
      </c>
      <c r="AH15" s="90">
        <f t="shared" si="2"/>
        <v>0</v>
      </c>
      <c r="AI15" s="90">
        <f t="shared" si="2"/>
        <v>0</v>
      </c>
      <c r="AJ15" s="90">
        <f t="shared" si="2"/>
        <v>0</v>
      </c>
      <c r="AK15" s="90">
        <f t="shared" si="2"/>
        <v>0</v>
      </c>
      <c r="AL15" s="90">
        <f t="shared" si="2"/>
        <v>0</v>
      </c>
      <c r="AM15" s="90">
        <f t="shared" si="2"/>
        <v>0</v>
      </c>
      <c r="AN15" s="90">
        <f t="shared" si="2"/>
        <v>0</v>
      </c>
      <c r="AO15" s="90">
        <f t="shared" si="2"/>
        <v>0</v>
      </c>
      <c r="AP15" s="90">
        <f t="shared" si="2"/>
        <v>0</v>
      </c>
      <c r="AQ15" s="90">
        <f t="shared" si="2"/>
        <v>0</v>
      </c>
    </row>
    <row r="16" spans="1:43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</row>
    <row r="17" spans="1:43" s="76" customFormat="1" x14ac:dyDescent="0.25">
      <c r="A17" s="187"/>
      <c r="B17" s="77" t="s">
        <v>40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02"/>
      <c r="P17" s="103"/>
      <c r="Q17" s="103"/>
      <c r="R17" s="103"/>
      <c r="S17" s="103"/>
      <c r="T17" s="103"/>
      <c r="U17" s="104"/>
      <c r="V17" s="105">
        <f>O17-C17</f>
        <v>0</v>
      </c>
      <c r="W17" s="106"/>
      <c r="X17" s="107"/>
      <c r="Y17" s="107"/>
      <c r="Z17" s="107"/>
      <c r="AA17" s="107"/>
      <c r="AB17" s="108"/>
      <c r="AC17" s="105">
        <v>117984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3" s="76" customFormat="1" x14ac:dyDescent="0.25">
      <c r="A18" s="187"/>
      <c r="B18" s="77" t="s">
        <v>41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/>
      <c r="P18" s="103"/>
      <c r="Q18" s="103"/>
      <c r="R18" s="103"/>
      <c r="S18" s="103"/>
      <c r="T18" s="103"/>
      <c r="U18" s="104"/>
      <c r="V18" s="105">
        <f t="shared" ref="V18:V21" si="3">O18-C18</f>
        <v>0</v>
      </c>
      <c r="W18" s="106"/>
      <c r="X18" s="107"/>
      <c r="Y18" s="107"/>
      <c r="Z18" s="107"/>
      <c r="AA18" s="107"/>
      <c r="AB18" s="108"/>
      <c r="AC18" s="105">
        <v>24031</v>
      </c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1:43" s="76" customFormat="1" x14ac:dyDescent="0.25">
      <c r="A19" s="187"/>
      <c r="B19" s="77" t="s">
        <v>42</v>
      </c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102"/>
      <c r="P19" s="103"/>
      <c r="Q19" s="103"/>
      <c r="R19" s="103"/>
      <c r="S19" s="103"/>
      <c r="T19" s="103"/>
      <c r="U19" s="104"/>
      <c r="V19" s="105">
        <f t="shared" si="3"/>
        <v>0</v>
      </c>
      <c r="W19" s="106"/>
      <c r="X19" s="107"/>
      <c r="Y19" s="107"/>
      <c r="Z19" s="107"/>
      <c r="AA19" s="107"/>
      <c r="AB19" s="108"/>
      <c r="AC19" s="105">
        <v>8809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</row>
    <row r="20" spans="1:43" s="76" customFormat="1" x14ac:dyDescent="0.25">
      <c r="A20" s="187"/>
      <c r="B20" s="77" t="s">
        <v>43</v>
      </c>
      <c r="C20" s="102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/>
      <c r="P20" s="103"/>
      <c r="Q20" s="103"/>
      <c r="R20" s="103"/>
      <c r="S20" s="103"/>
      <c r="T20" s="103"/>
      <c r="U20" s="104"/>
      <c r="V20" s="105">
        <f t="shared" si="3"/>
        <v>0</v>
      </c>
      <c r="W20" s="106"/>
      <c r="X20" s="107"/>
      <c r="Y20" s="107"/>
      <c r="Z20" s="107"/>
      <c r="AA20" s="107"/>
      <c r="AB20" s="108"/>
      <c r="AC20" s="105">
        <v>2887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</row>
    <row r="21" spans="1:43" s="76" customFormat="1" x14ac:dyDescent="0.25">
      <c r="A21" s="187"/>
      <c r="B21" s="77" t="s">
        <v>44</v>
      </c>
      <c r="C21" s="102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/>
      <c r="P21" s="103"/>
      <c r="Q21" s="103"/>
      <c r="R21" s="103"/>
      <c r="S21" s="103"/>
      <c r="T21" s="103"/>
      <c r="U21" s="104"/>
      <c r="V21" s="105">
        <f t="shared" si="3"/>
        <v>0</v>
      </c>
      <c r="W21" s="106"/>
      <c r="X21" s="107"/>
      <c r="Y21" s="107"/>
      <c r="Z21" s="107"/>
      <c r="AA21" s="107"/>
      <c r="AB21" s="108"/>
      <c r="AC21" s="105">
        <v>2366</v>
      </c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</row>
    <row r="22" spans="1:43" s="93" customFormat="1" x14ac:dyDescent="0.25">
      <c r="A22" s="189"/>
      <c r="B22" s="77" t="s">
        <v>45</v>
      </c>
      <c r="C22" s="173">
        <f>SUM(C17:C21)</f>
        <v>0</v>
      </c>
      <c r="D22" s="174">
        <f t="shared" ref="D22:AQ22" si="4">SUM(D17:D21)</f>
        <v>0</v>
      </c>
      <c r="E22" s="174">
        <f t="shared" si="4"/>
        <v>0</v>
      </c>
      <c r="F22" s="174">
        <f t="shared" si="4"/>
        <v>0</v>
      </c>
      <c r="G22" s="174">
        <f t="shared" si="4"/>
        <v>0</v>
      </c>
      <c r="H22" s="174">
        <f t="shared" si="4"/>
        <v>0</v>
      </c>
      <c r="I22" s="174">
        <f t="shared" si="4"/>
        <v>0</v>
      </c>
      <c r="J22" s="174">
        <f t="shared" si="4"/>
        <v>0</v>
      </c>
      <c r="K22" s="174">
        <f t="shared" si="4"/>
        <v>0</v>
      </c>
      <c r="L22" s="174">
        <f t="shared" si="4"/>
        <v>0</v>
      </c>
      <c r="M22" s="174">
        <f t="shared" si="4"/>
        <v>0</v>
      </c>
      <c r="N22" s="175">
        <f t="shared" si="4"/>
        <v>0</v>
      </c>
      <c r="O22" s="173">
        <f t="shared" si="4"/>
        <v>0</v>
      </c>
      <c r="P22" s="174">
        <f t="shared" si="4"/>
        <v>0</v>
      </c>
      <c r="Q22" s="174">
        <f t="shared" si="4"/>
        <v>0</v>
      </c>
      <c r="R22" s="174">
        <f t="shared" si="4"/>
        <v>0</v>
      </c>
      <c r="S22" s="174">
        <f t="shared" si="4"/>
        <v>0</v>
      </c>
      <c r="T22" s="174">
        <f t="shared" si="4"/>
        <v>0</v>
      </c>
      <c r="U22" s="175">
        <f t="shared" si="4"/>
        <v>0</v>
      </c>
      <c r="V22" s="109">
        <f t="shared" si="4"/>
        <v>0</v>
      </c>
      <c r="W22" s="176">
        <f t="shared" si="4"/>
        <v>0</v>
      </c>
      <c r="X22" s="177">
        <f t="shared" si="4"/>
        <v>0</v>
      </c>
      <c r="Y22" s="177">
        <f t="shared" si="4"/>
        <v>0</v>
      </c>
      <c r="Z22" s="177">
        <f t="shared" si="4"/>
        <v>0</v>
      </c>
      <c r="AA22" s="177">
        <f t="shared" si="4"/>
        <v>0</v>
      </c>
      <c r="AB22" s="178">
        <f t="shared" si="4"/>
        <v>0</v>
      </c>
      <c r="AC22" s="109">
        <f t="shared" si="4"/>
        <v>156077</v>
      </c>
      <c r="AD22" s="176">
        <f t="shared" si="4"/>
        <v>0</v>
      </c>
      <c r="AE22" s="176">
        <f t="shared" si="4"/>
        <v>0</v>
      </c>
      <c r="AF22" s="176">
        <f t="shared" si="4"/>
        <v>0</v>
      </c>
      <c r="AG22" s="176">
        <f t="shared" si="4"/>
        <v>0</v>
      </c>
      <c r="AH22" s="176">
        <f t="shared" si="4"/>
        <v>0</v>
      </c>
      <c r="AI22" s="176">
        <f t="shared" si="4"/>
        <v>0</v>
      </c>
      <c r="AJ22" s="176">
        <f t="shared" si="4"/>
        <v>0</v>
      </c>
      <c r="AK22" s="176">
        <f t="shared" si="4"/>
        <v>0</v>
      </c>
      <c r="AL22" s="176">
        <f t="shared" si="4"/>
        <v>0</v>
      </c>
      <c r="AM22" s="176">
        <f t="shared" si="4"/>
        <v>0</v>
      </c>
      <c r="AN22" s="176">
        <f t="shared" si="4"/>
        <v>0</v>
      </c>
      <c r="AO22" s="176">
        <f t="shared" si="4"/>
        <v>0</v>
      </c>
      <c r="AP22" s="176">
        <f t="shared" si="4"/>
        <v>0</v>
      </c>
      <c r="AQ22" s="176">
        <f t="shared" si="4"/>
        <v>0</v>
      </c>
    </row>
    <row r="23" spans="1:43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114"/>
      <c r="W23" s="115"/>
      <c r="X23" s="116"/>
      <c r="Y23" s="116"/>
      <c r="Z23" s="116"/>
      <c r="AA23" s="116"/>
      <c r="AB23" s="117"/>
      <c r="AC23" s="114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s="76" customFormat="1" x14ac:dyDescent="0.25">
      <c r="A24" s="185"/>
      <c r="B24" s="77" t="s">
        <v>40</v>
      </c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102"/>
      <c r="P24" s="103"/>
      <c r="Q24" s="103"/>
      <c r="R24" s="103"/>
      <c r="S24" s="103"/>
      <c r="T24" s="103"/>
      <c r="U24" s="104"/>
      <c r="V24" s="105">
        <f t="shared" ref="V24:V84" si="5">O24-C24</f>
        <v>0</v>
      </c>
      <c r="W24" s="106"/>
      <c r="X24" s="107"/>
      <c r="Y24" s="107"/>
      <c r="Z24" s="107"/>
      <c r="AA24" s="107"/>
      <c r="AB24" s="108"/>
      <c r="AC24" s="105">
        <v>46854</v>
      </c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</row>
    <row r="25" spans="1:43" s="76" customFormat="1" x14ac:dyDescent="0.25">
      <c r="A25" s="185"/>
      <c r="B25" s="77" t="s">
        <v>41</v>
      </c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102"/>
      <c r="P25" s="103"/>
      <c r="Q25" s="103"/>
      <c r="R25" s="103"/>
      <c r="S25" s="103"/>
      <c r="T25" s="103"/>
      <c r="U25" s="104"/>
      <c r="V25" s="105">
        <f t="shared" si="5"/>
        <v>0</v>
      </c>
      <c r="W25" s="106"/>
      <c r="X25" s="107"/>
      <c r="Y25" s="107"/>
      <c r="Z25" s="107"/>
      <c r="AA25" s="107"/>
      <c r="AB25" s="108"/>
      <c r="AC25" s="105">
        <v>5050</v>
      </c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</row>
    <row r="26" spans="1:43" s="76" customFormat="1" x14ac:dyDescent="0.25">
      <c r="A26" s="185"/>
      <c r="B26" s="77" t="s">
        <v>42</v>
      </c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O26" s="102"/>
      <c r="P26" s="103"/>
      <c r="Q26" s="103"/>
      <c r="R26" s="103"/>
      <c r="S26" s="103"/>
      <c r="T26" s="103"/>
      <c r="U26" s="104"/>
      <c r="V26" s="105">
        <f t="shared" si="5"/>
        <v>0</v>
      </c>
      <c r="W26" s="106"/>
      <c r="X26" s="107"/>
      <c r="Y26" s="107"/>
      <c r="Z26" s="107"/>
      <c r="AA26" s="107"/>
      <c r="AB26" s="108"/>
      <c r="AC26" s="105">
        <v>4592</v>
      </c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</row>
    <row r="27" spans="1:43" s="76" customFormat="1" x14ac:dyDescent="0.25">
      <c r="A27" s="185"/>
      <c r="B27" s="77" t="s">
        <v>43</v>
      </c>
      <c r="C27" s="102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102"/>
      <c r="P27" s="103"/>
      <c r="Q27" s="103"/>
      <c r="R27" s="103"/>
      <c r="S27" s="103"/>
      <c r="T27" s="103"/>
      <c r="U27" s="104"/>
      <c r="V27" s="105">
        <f t="shared" si="5"/>
        <v>0</v>
      </c>
      <c r="W27" s="106"/>
      <c r="X27" s="107"/>
      <c r="Y27" s="107"/>
      <c r="Z27" s="107"/>
      <c r="AA27" s="107"/>
      <c r="AB27" s="108"/>
      <c r="AC27" s="105">
        <v>1754</v>
      </c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</row>
    <row r="28" spans="1:43" s="76" customFormat="1" x14ac:dyDescent="0.25">
      <c r="A28" s="185"/>
      <c r="B28" s="77" t="s">
        <v>44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102"/>
      <c r="P28" s="103"/>
      <c r="Q28" s="103"/>
      <c r="R28" s="103"/>
      <c r="S28" s="103"/>
      <c r="T28" s="103"/>
      <c r="U28" s="104"/>
      <c r="V28" s="105">
        <f t="shared" si="5"/>
        <v>0</v>
      </c>
      <c r="W28" s="106"/>
      <c r="X28" s="107"/>
      <c r="Y28" s="107"/>
      <c r="Z28" s="107"/>
      <c r="AA28" s="107"/>
      <c r="AB28" s="108"/>
      <c r="AC28" s="105">
        <v>1502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</row>
    <row r="29" spans="1:43" s="93" customFormat="1" x14ac:dyDescent="0.25">
      <c r="A29" s="189"/>
      <c r="B29" s="77" t="s">
        <v>45</v>
      </c>
      <c r="C29" s="173">
        <f>SUM(C24:C28)</f>
        <v>0</v>
      </c>
      <c r="D29" s="174">
        <f t="shared" ref="D29:AQ43" si="6">SUM(D24:D28)</f>
        <v>0</v>
      </c>
      <c r="E29" s="174">
        <f t="shared" si="6"/>
        <v>0</v>
      </c>
      <c r="F29" s="174">
        <f t="shared" si="6"/>
        <v>0</v>
      </c>
      <c r="G29" s="174">
        <f t="shared" si="6"/>
        <v>0</v>
      </c>
      <c r="H29" s="174">
        <f t="shared" si="6"/>
        <v>0</v>
      </c>
      <c r="I29" s="174">
        <f t="shared" si="6"/>
        <v>0</v>
      </c>
      <c r="J29" s="174">
        <f t="shared" si="6"/>
        <v>0</v>
      </c>
      <c r="K29" s="174">
        <f t="shared" si="6"/>
        <v>0</v>
      </c>
      <c r="L29" s="174">
        <f t="shared" si="6"/>
        <v>0</v>
      </c>
      <c r="M29" s="174">
        <f t="shared" si="6"/>
        <v>0</v>
      </c>
      <c r="N29" s="175">
        <f t="shared" si="6"/>
        <v>0</v>
      </c>
      <c r="O29" s="173">
        <f t="shared" si="6"/>
        <v>0</v>
      </c>
      <c r="P29" s="174">
        <f t="shared" si="6"/>
        <v>0</v>
      </c>
      <c r="Q29" s="174">
        <f t="shared" si="6"/>
        <v>0</v>
      </c>
      <c r="R29" s="174">
        <f t="shared" si="6"/>
        <v>0</v>
      </c>
      <c r="S29" s="174">
        <f t="shared" si="6"/>
        <v>0</v>
      </c>
      <c r="T29" s="174">
        <f t="shared" si="6"/>
        <v>0</v>
      </c>
      <c r="U29" s="175">
        <f t="shared" si="6"/>
        <v>0</v>
      </c>
      <c r="V29" s="109">
        <f t="shared" si="6"/>
        <v>0</v>
      </c>
      <c r="W29" s="176">
        <f t="shared" si="6"/>
        <v>0</v>
      </c>
      <c r="X29" s="177">
        <f t="shared" si="6"/>
        <v>0</v>
      </c>
      <c r="Y29" s="177">
        <f t="shared" si="6"/>
        <v>0</v>
      </c>
      <c r="Z29" s="177">
        <f t="shared" si="6"/>
        <v>0</v>
      </c>
      <c r="AA29" s="177">
        <f t="shared" si="6"/>
        <v>0</v>
      </c>
      <c r="AB29" s="178">
        <f t="shared" si="6"/>
        <v>0</v>
      </c>
      <c r="AC29" s="109">
        <f t="shared" si="6"/>
        <v>59752</v>
      </c>
      <c r="AD29" s="176">
        <f t="shared" si="6"/>
        <v>0</v>
      </c>
      <c r="AE29" s="176">
        <f t="shared" si="6"/>
        <v>0</v>
      </c>
      <c r="AF29" s="176">
        <f t="shared" si="6"/>
        <v>0</v>
      </c>
      <c r="AG29" s="176">
        <f t="shared" si="6"/>
        <v>0</v>
      </c>
      <c r="AH29" s="176">
        <f t="shared" si="6"/>
        <v>0</v>
      </c>
      <c r="AI29" s="176">
        <f t="shared" si="6"/>
        <v>0</v>
      </c>
      <c r="AJ29" s="176">
        <f t="shared" si="6"/>
        <v>0</v>
      </c>
      <c r="AK29" s="176">
        <f t="shared" si="6"/>
        <v>0</v>
      </c>
      <c r="AL29" s="176">
        <f t="shared" si="6"/>
        <v>0</v>
      </c>
      <c r="AM29" s="176">
        <f t="shared" si="6"/>
        <v>0</v>
      </c>
      <c r="AN29" s="176">
        <f t="shared" si="6"/>
        <v>0</v>
      </c>
      <c r="AO29" s="176">
        <f t="shared" si="6"/>
        <v>0</v>
      </c>
      <c r="AP29" s="176">
        <f t="shared" si="6"/>
        <v>0</v>
      </c>
      <c r="AQ29" s="176">
        <f t="shared" si="6"/>
        <v>0</v>
      </c>
    </row>
    <row r="30" spans="1:43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114"/>
      <c r="W30" s="115"/>
      <c r="X30" s="116"/>
      <c r="Y30" s="116"/>
      <c r="Z30" s="116"/>
      <c r="AA30" s="116"/>
      <c r="AB30" s="117"/>
      <c r="AC30" s="114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43" s="76" customFormat="1" x14ac:dyDescent="0.25">
      <c r="A31" s="187"/>
      <c r="B31" s="77" t="s">
        <v>40</v>
      </c>
      <c r="C31" s="102">
        <v>15036</v>
      </c>
      <c r="D31" s="103">
        <v>21566</v>
      </c>
      <c r="E31" s="103">
        <v>26505</v>
      </c>
      <c r="F31" s="103">
        <v>21536</v>
      </c>
      <c r="G31" s="103">
        <v>16679</v>
      </c>
      <c r="H31" s="103">
        <v>17530</v>
      </c>
      <c r="I31" s="103">
        <v>14050</v>
      </c>
      <c r="J31" s="103">
        <v>14340</v>
      </c>
      <c r="K31" s="103">
        <v>15361</v>
      </c>
      <c r="L31" s="103">
        <v>17305</v>
      </c>
      <c r="M31" s="103">
        <v>16183</v>
      </c>
      <c r="N31" s="104">
        <v>18439</v>
      </c>
      <c r="O31" s="102">
        <v>18326</v>
      </c>
      <c r="P31" s="103"/>
      <c r="Q31" s="103"/>
      <c r="R31" s="103"/>
      <c r="S31" s="103"/>
      <c r="T31" s="103"/>
      <c r="U31" s="104"/>
      <c r="V31" s="105">
        <f t="shared" ref="V31" si="7">O31-C31</f>
        <v>3290</v>
      </c>
      <c r="W31" s="106"/>
      <c r="X31" s="107"/>
      <c r="Y31" s="107"/>
      <c r="Z31" s="107"/>
      <c r="AA31" s="107"/>
      <c r="AB31" s="108"/>
      <c r="AC31" s="105">
        <v>23816</v>
      </c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1:43" s="76" customFormat="1" x14ac:dyDescent="0.25">
      <c r="A32" s="187"/>
      <c r="B32" s="77" t="s">
        <v>41</v>
      </c>
      <c r="C32" s="102">
        <v>2321</v>
      </c>
      <c r="D32" s="103">
        <v>3989</v>
      </c>
      <c r="E32" s="103">
        <v>4899</v>
      </c>
      <c r="F32" s="103">
        <v>4196</v>
      </c>
      <c r="G32" s="103">
        <v>5165</v>
      </c>
      <c r="H32" s="103">
        <v>3375</v>
      </c>
      <c r="I32" s="103">
        <v>2393</v>
      </c>
      <c r="J32" s="103">
        <v>2620</v>
      </c>
      <c r="K32" s="103">
        <v>2703</v>
      </c>
      <c r="L32" s="103">
        <v>3105</v>
      </c>
      <c r="M32" s="103">
        <v>2431</v>
      </c>
      <c r="N32" s="104">
        <v>2833</v>
      </c>
      <c r="O32" s="102">
        <v>2295</v>
      </c>
      <c r="P32" s="103"/>
      <c r="Q32" s="103"/>
      <c r="R32" s="103"/>
      <c r="S32" s="103"/>
      <c r="T32" s="103"/>
      <c r="U32" s="104"/>
      <c r="V32" s="105">
        <f t="shared" si="5"/>
        <v>-26</v>
      </c>
      <c r="W32" s="106"/>
      <c r="X32" s="107"/>
      <c r="Y32" s="107"/>
      <c r="Z32" s="107"/>
      <c r="AA32" s="107"/>
      <c r="AB32" s="108"/>
      <c r="AC32" s="105">
        <v>3142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1:43" s="76" customFormat="1" x14ac:dyDescent="0.25">
      <c r="A33" s="187"/>
      <c r="B33" s="77" t="s">
        <v>42</v>
      </c>
      <c r="C33" s="102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2"/>
      <c r="P33" s="103"/>
      <c r="Q33" s="103"/>
      <c r="R33" s="103"/>
      <c r="S33" s="103"/>
      <c r="T33" s="103"/>
      <c r="U33" s="104"/>
      <c r="V33" s="105">
        <f t="shared" si="5"/>
        <v>0</v>
      </c>
      <c r="W33" s="106"/>
      <c r="X33" s="107"/>
      <c r="Y33" s="107"/>
      <c r="Z33" s="107"/>
      <c r="AA33" s="107"/>
      <c r="AB33" s="108"/>
      <c r="AC33" s="105">
        <v>1777</v>
      </c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</row>
    <row r="34" spans="1:43" s="76" customFormat="1" x14ac:dyDescent="0.25">
      <c r="A34" s="187"/>
      <c r="B34" s="77" t="s">
        <v>43</v>
      </c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102"/>
      <c r="P34" s="103"/>
      <c r="Q34" s="103"/>
      <c r="R34" s="103"/>
      <c r="S34" s="103"/>
      <c r="T34" s="103"/>
      <c r="U34" s="104"/>
      <c r="V34" s="105">
        <f t="shared" si="5"/>
        <v>0</v>
      </c>
      <c r="W34" s="106"/>
      <c r="X34" s="107"/>
      <c r="Y34" s="107"/>
      <c r="Z34" s="107"/>
      <c r="AA34" s="107"/>
      <c r="AB34" s="108"/>
      <c r="AC34" s="105">
        <v>547</v>
      </c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</row>
    <row r="35" spans="1:43" s="76" customFormat="1" x14ac:dyDescent="0.25">
      <c r="A35" s="187"/>
      <c r="B35" s="77" t="s">
        <v>44</v>
      </c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02"/>
      <c r="P35" s="103"/>
      <c r="Q35" s="103"/>
      <c r="R35" s="103"/>
      <c r="S35" s="103"/>
      <c r="T35" s="103"/>
      <c r="U35" s="104"/>
      <c r="V35" s="105">
        <f t="shared" si="5"/>
        <v>0</v>
      </c>
      <c r="W35" s="106"/>
      <c r="X35" s="107"/>
      <c r="Y35" s="107"/>
      <c r="Z35" s="107"/>
      <c r="AA35" s="107"/>
      <c r="AB35" s="108"/>
      <c r="AC35" s="105">
        <v>435</v>
      </c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</row>
    <row r="36" spans="1:43" s="93" customFormat="1" x14ac:dyDescent="0.25">
      <c r="A36" s="188"/>
      <c r="B36" s="77" t="s">
        <v>45</v>
      </c>
      <c r="C36" s="173">
        <f>SUM(C31:C35)</f>
        <v>17357</v>
      </c>
      <c r="D36" s="174">
        <f t="shared" ref="D36:AQ36" si="8">SUM(D31:D35)</f>
        <v>25555</v>
      </c>
      <c r="E36" s="174">
        <f t="shared" si="8"/>
        <v>31404</v>
      </c>
      <c r="F36" s="174">
        <f t="shared" si="8"/>
        <v>25732</v>
      </c>
      <c r="G36" s="174">
        <f t="shared" si="8"/>
        <v>21844</v>
      </c>
      <c r="H36" s="174">
        <f t="shared" si="8"/>
        <v>20905</v>
      </c>
      <c r="I36" s="174">
        <f t="shared" si="8"/>
        <v>16443</v>
      </c>
      <c r="J36" s="174">
        <f t="shared" si="8"/>
        <v>16960</v>
      </c>
      <c r="K36" s="174">
        <f t="shared" si="8"/>
        <v>18064</v>
      </c>
      <c r="L36" s="174">
        <f t="shared" si="8"/>
        <v>20410</v>
      </c>
      <c r="M36" s="174">
        <f t="shared" si="8"/>
        <v>18614</v>
      </c>
      <c r="N36" s="175">
        <f t="shared" si="8"/>
        <v>21272</v>
      </c>
      <c r="O36" s="173">
        <f t="shared" si="8"/>
        <v>20621</v>
      </c>
      <c r="P36" s="174">
        <f t="shared" si="8"/>
        <v>0</v>
      </c>
      <c r="Q36" s="174">
        <f t="shared" si="8"/>
        <v>0</v>
      </c>
      <c r="R36" s="174">
        <f t="shared" si="8"/>
        <v>0</v>
      </c>
      <c r="S36" s="174">
        <f t="shared" si="8"/>
        <v>0</v>
      </c>
      <c r="T36" s="174">
        <f t="shared" si="8"/>
        <v>0</v>
      </c>
      <c r="U36" s="175">
        <f t="shared" si="8"/>
        <v>0</v>
      </c>
      <c r="V36" s="109">
        <f t="shared" si="6"/>
        <v>3264</v>
      </c>
      <c r="W36" s="176">
        <f t="shared" si="8"/>
        <v>0</v>
      </c>
      <c r="X36" s="177">
        <f t="shared" si="8"/>
        <v>0</v>
      </c>
      <c r="Y36" s="177">
        <f t="shared" si="8"/>
        <v>0</v>
      </c>
      <c r="Z36" s="177">
        <f t="shared" si="8"/>
        <v>0</v>
      </c>
      <c r="AA36" s="177">
        <f t="shared" si="8"/>
        <v>0</v>
      </c>
      <c r="AB36" s="178">
        <f t="shared" si="8"/>
        <v>0</v>
      </c>
      <c r="AC36" s="109">
        <f t="shared" si="8"/>
        <v>29717</v>
      </c>
      <c r="AD36" s="176">
        <f t="shared" si="8"/>
        <v>0</v>
      </c>
      <c r="AE36" s="176">
        <f t="shared" si="8"/>
        <v>0</v>
      </c>
      <c r="AF36" s="176">
        <f t="shared" si="8"/>
        <v>0</v>
      </c>
      <c r="AG36" s="176">
        <f t="shared" si="8"/>
        <v>0</v>
      </c>
      <c r="AH36" s="176">
        <f t="shared" si="8"/>
        <v>0</v>
      </c>
      <c r="AI36" s="176">
        <f t="shared" si="8"/>
        <v>0</v>
      </c>
      <c r="AJ36" s="176">
        <f t="shared" si="8"/>
        <v>0</v>
      </c>
      <c r="AK36" s="176">
        <f t="shared" si="8"/>
        <v>0</v>
      </c>
      <c r="AL36" s="176">
        <f t="shared" si="8"/>
        <v>0</v>
      </c>
      <c r="AM36" s="176">
        <f t="shared" si="8"/>
        <v>0</v>
      </c>
      <c r="AN36" s="176">
        <f t="shared" si="8"/>
        <v>0</v>
      </c>
      <c r="AO36" s="176">
        <f t="shared" si="8"/>
        <v>0</v>
      </c>
      <c r="AP36" s="176">
        <f t="shared" si="8"/>
        <v>0</v>
      </c>
      <c r="AQ36" s="176">
        <f t="shared" si="8"/>
        <v>0</v>
      </c>
    </row>
    <row r="37" spans="1:43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114"/>
      <c r="W37" s="115"/>
      <c r="X37" s="116"/>
      <c r="Y37" s="116"/>
      <c r="Z37" s="116"/>
      <c r="AA37" s="116"/>
      <c r="AB37" s="117"/>
      <c r="AC37" s="114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</row>
    <row r="38" spans="1:43" s="76" customFormat="1" x14ac:dyDescent="0.25">
      <c r="A38" s="187"/>
      <c r="B38" s="77" t="s">
        <v>40</v>
      </c>
      <c r="C38" s="102">
        <v>47384</v>
      </c>
      <c r="D38" s="103">
        <v>42213</v>
      </c>
      <c r="E38" s="103">
        <v>46336</v>
      </c>
      <c r="F38" s="103">
        <v>54563</v>
      </c>
      <c r="G38" s="103">
        <v>57665</v>
      </c>
      <c r="H38" s="103">
        <v>56858</v>
      </c>
      <c r="I38" s="103">
        <v>54809</v>
      </c>
      <c r="J38" s="103">
        <v>46937</v>
      </c>
      <c r="K38" s="103">
        <v>46322</v>
      </c>
      <c r="L38" s="103">
        <v>47707</v>
      </c>
      <c r="M38" s="103">
        <v>48897</v>
      </c>
      <c r="N38" s="104">
        <v>46845</v>
      </c>
      <c r="O38" s="102">
        <v>49942</v>
      </c>
      <c r="P38" s="103"/>
      <c r="Q38" s="103"/>
      <c r="R38" s="103"/>
      <c r="S38" s="103"/>
      <c r="T38" s="103"/>
      <c r="U38" s="104"/>
      <c r="V38" s="105">
        <f t="shared" ref="V38" si="9">O38-C38</f>
        <v>2558</v>
      </c>
      <c r="W38" s="106"/>
      <c r="X38" s="107"/>
      <c r="Y38" s="107"/>
      <c r="Z38" s="107"/>
      <c r="AA38" s="107"/>
      <c r="AB38" s="108"/>
      <c r="AC38" s="105">
        <v>47314</v>
      </c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</row>
    <row r="39" spans="1:43" s="76" customFormat="1" x14ac:dyDescent="0.25">
      <c r="A39" s="187"/>
      <c r="B39" s="77" t="s">
        <v>41</v>
      </c>
      <c r="C39" s="102">
        <v>18605</v>
      </c>
      <c r="D39" s="103">
        <v>17464</v>
      </c>
      <c r="E39" s="103">
        <v>17985</v>
      </c>
      <c r="F39" s="103">
        <v>19399</v>
      </c>
      <c r="G39" s="103">
        <v>21419</v>
      </c>
      <c r="H39" s="103">
        <v>23592</v>
      </c>
      <c r="I39" s="103">
        <v>23933</v>
      </c>
      <c r="J39" s="103">
        <v>22867</v>
      </c>
      <c r="K39" s="103">
        <v>20105</v>
      </c>
      <c r="L39" s="103">
        <v>21595</v>
      </c>
      <c r="M39" s="103">
        <v>19833</v>
      </c>
      <c r="N39" s="104">
        <v>18306</v>
      </c>
      <c r="O39" s="102">
        <v>18190</v>
      </c>
      <c r="P39" s="103"/>
      <c r="Q39" s="103"/>
      <c r="R39" s="103"/>
      <c r="S39" s="103"/>
      <c r="T39" s="103"/>
      <c r="U39" s="104"/>
      <c r="V39" s="105">
        <f t="shared" si="5"/>
        <v>-415</v>
      </c>
      <c r="W39" s="106"/>
      <c r="X39" s="107"/>
      <c r="Y39" s="107"/>
      <c r="Z39" s="107"/>
      <c r="AA39" s="107"/>
      <c r="AB39" s="108"/>
      <c r="AC39" s="105">
        <v>15839</v>
      </c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</row>
    <row r="40" spans="1:43" s="76" customFormat="1" x14ac:dyDescent="0.25">
      <c r="A40" s="187"/>
      <c r="B40" s="77" t="s">
        <v>42</v>
      </c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102"/>
      <c r="P40" s="103"/>
      <c r="Q40" s="103"/>
      <c r="R40" s="103"/>
      <c r="S40" s="103"/>
      <c r="T40" s="103"/>
      <c r="U40" s="104"/>
      <c r="V40" s="105">
        <f t="shared" si="5"/>
        <v>0</v>
      </c>
      <c r="W40" s="106"/>
      <c r="X40" s="107"/>
      <c r="Y40" s="107"/>
      <c r="Z40" s="107"/>
      <c r="AA40" s="107"/>
      <c r="AB40" s="108"/>
      <c r="AC40" s="105">
        <v>2440</v>
      </c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</row>
    <row r="41" spans="1:43" s="76" customFormat="1" x14ac:dyDescent="0.25">
      <c r="A41" s="187"/>
      <c r="B41" s="77" t="s">
        <v>43</v>
      </c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102"/>
      <c r="P41" s="103"/>
      <c r="Q41" s="103"/>
      <c r="R41" s="103"/>
      <c r="S41" s="103"/>
      <c r="T41" s="103"/>
      <c r="U41" s="104"/>
      <c r="V41" s="105">
        <f t="shared" si="5"/>
        <v>0</v>
      </c>
      <c r="W41" s="106"/>
      <c r="X41" s="107"/>
      <c r="Y41" s="107"/>
      <c r="Z41" s="107"/>
      <c r="AA41" s="107"/>
      <c r="AB41" s="108"/>
      <c r="AC41" s="105">
        <v>586</v>
      </c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</row>
    <row r="42" spans="1:43" s="76" customFormat="1" x14ac:dyDescent="0.25">
      <c r="A42" s="187"/>
      <c r="B42" s="77" t="s">
        <v>44</v>
      </c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2"/>
      <c r="P42" s="103"/>
      <c r="Q42" s="103"/>
      <c r="R42" s="103"/>
      <c r="S42" s="103"/>
      <c r="T42" s="103"/>
      <c r="U42" s="104"/>
      <c r="V42" s="105">
        <f t="shared" si="5"/>
        <v>0</v>
      </c>
      <c r="W42" s="106"/>
      <c r="X42" s="107"/>
      <c r="Y42" s="107"/>
      <c r="Z42" s="107"/>
      <c r="AA42" s="107"/>
      <c r="AB42" s="108"/>
      <c r="AC42" s="105">
        <v>429</v>
      </c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</row>
    <row r="43" spans="1:43" s="93" customFormat="1" ht="15.75" thickBot="1" x14ac:dyDescent="0.3">
      <c r="A43" s="188"/>
      <c r="B43" s="85" t="s">
        <v>45</v>
      </c>
      <c r="C43" s="86">
        <f>SUM(C38:C42)</f>
        <v>65989</v>
      </c>
      <c r="D43" s="87">
        <f t="shared" ref="D43:AQ43" si="10">SUM(D38:D42)</f>
        <v>59677</v>
      </c>
      <c r="E43" s="87">
        <f t="shared" si="10"/>
        <v>64321</v>
      </c>
      <c r="F43" s="87">
        <f t="shared" si="10"/>
        <v>73962</v>
      </c>
      <c r="G43" s="87">
        <f t="shared" si="10"/>
        <v>79084</v>
      </c>
      <c r="H43" s="87">
        <f t="shared" si="10"/>
        <v>80450</v>
      </c>
      <c r="I43" s="87">
        <f t="shared" si="10"/>
        <v>78742</v>
      </c>
      <c r="J43" s="87">
        <f t="shared" si="10"/>
        <v>69804</v>
      </c>
      <c r="K43" s="87">
        <f t="shared" si="10"/>
        <v>66427</v>
      </c>
      <c r="L43" s="87">
        <f t="shared" si="10"/>
        <v>69302</v>
      </c>
      <c r="M43" s="87">
        <f t="shared" si="10"/>
        <v>68730</v>
      </c>
      <c r="N43" s="88">
        <f t="shared" si="10"/>
        <v>65151</v>
      </c>
      <c r="O43" s="86">
        <f t="shared" si="10"/>
        <v>68132</v>
      </c>
      <c r="P43" s="87">
        <f t="shared" si="10"/>
        <v>0</v>
      </c>
      <c r="Q43" s="87">
        <f t="shared" si="10"/>
        <v>0</v>
      </c>
      <c r="R43" s="87">
        <f t="shared" si="10"/>
        <v>0</v>
      </c>
      <c r="S43" s="87">
        <f t="shared" si="10"/>
        <v>0</v>
      </c>
      <c r="T43" s="87">
        <f t="shared" si="10"/>
        <v>0</v>
      </c>
      <c r="U43" s="88">
        <f t="shared" si="10"/>
        <v>0</v>
      </c>
      <c r="V43" s="89">
        <f t="shared" si="6"/>
        <v>2143</v>
      </c>
      <c r="W43" s="90">
        <f t="shared" si="10"/>
        <v>0</v>
      </c>
      <c r="X43" s="91">
        <f t="shared" si="10"/>
        <v>0</v>
      </c>
      <c r="Y43" s="91">
        <f t="shared" si="10"/>
        <v>0</v>
      </c>
      <c r="Z43" s="91">
        <f t="shared" si="10"/>
        <v>0</v>
      </c>
      <c r="AA43" s="91">
        <f t="shared" si="10"/>
        <v>0</v>
      </c>
      <c r="AB43" s="92">
        <f t="shared" si="10"/>
        <v>0</v>
      </c>
      <c r="AC43" s="89">
        <f t="shared" si="10"/>
        <v>66608</v>
      </c>
      <c r="AD43" s="90">
        <f t="shared" si="10"/>
        <v>0</v>
      </c>
      <c r="AE43" s="90">
        <f t="shared" si="10"/>
        <v>0</v>
      </c>
      <c r="AF43" s="90">
        <f t="shared" si="10"/>
        <v>0</v>
      </c>
      <c r="AG43" s="90">
        <f t="shared" si="10"/>
        <v>0</v>
      </c>
      <c r="AH43" s="90">
        <f t="shared" si="10"/>
        <v>0</v>
      </c>
      <c r="AI43" s="90">
        <f t="shared" si="10"/>
        <v>0</v>
      </c>
      <c r="AJ43" s="90">
        <f t="shared" si="10"/>
        <v>0</v>
      </c>
      <c r="AK43" s="90">
        <f t="shared" si="10"/>
        <v>0</v>
      </c>
      <c r="AL43" s="90">
        <f t="shared" si="10"/>
        <v>0</v>
      </c>
      <c r="AM43" s="90">
        <f t="shared" si="10"/>
        <v>0</v>
      </c>
      <c r="AN43" s="90">
        <f t="shared" si="10"/>
        <v>0</v>
      </c>
      <c r="AO43" s="90">
        <f t="shared" si="10"/>
        <v>0</v>
      </c>
      <c r="AP43" s="90">
        <f t="shared" si="10"/>
        <v>0</v>
      </c>
      <c r="AQ43" s="90">
        <f t="shared" si="10"/>
        <v>0</v>
      </c>
    </row>
    <row r="44" spans="1:43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121"/>
      <c r="W44" s="122"/>
      <c r="X44" s="123"/>
      <c r="Y44" s="123"/>
      <c r="Z44" s="123"/>
      <c r="AA44" s="123"/>
      <c r="AB44" s="124"/>
      <c r="AC44" s="121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</row>
    <row r="45" spans="1:43" s="49" customFormat="1" x14ac:dyDescent="0.25">
      <c r="A45" s="187"/>
      <c r="B45" s="50" t="s">
        <v>40</v>
      </c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  <c r="O45" s="51"/>
      <c r="P45" s="52"/>
      <c r="Q45" s="52"/>
      <c r="R45" s="52"/>
      <c r="S45" s="52"/>
      <c r="T45" s="52"/>
      <c r="U45" s="53"/>
      <c r="V45" s="54">
        <f t="shared" ref="V45" si="11">O45-C45</f>
        <v>0</v>
      </c>
      <c r="W45" s="55"/>
      <c r="X45" s="56"/>
      <c r="Y45" s="56"/>
      <c r="Z45" s="56"/>
      <c r="AA45" s="56"/>
      <c r="AB45" s="57"/>
      <c r="AC45" s="54">
        <v>19113162.02</v>
      </c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</row>
    <row r="46" spans="1:43" s="49" customFormat="1" x14ac:dyDescent="0.25">
      <c r="A46" s="187"/>
      <c r="B46" s="50" t="s">
        <v>41</v>
      </c>
      <c r="C46" s="51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3"/>
      <c r="O46" s="51"/>
      <c r="P46" s="52"/>
      <c r="Q46" s="52"/>
      <c r="R46" s="52"/>
      <c r="S46" s="52"/>
      <c r="T46" s="52"/>
      <c r="U46" s="53"/>
      <c r="V46" s="54">
        <f t="shared" si="5"/>
        <v>0</v>
      </c>
      <c r="W46" s="55"/>
      <c r="X46" s="56"/>
      <c r="Y46" s="56"/>
      <c r="Z46" s="56"/>
      <c r="AA46" s="56"/>
      <c r="AB46" s="57"/>
      <c r="AC46" s="54">
        <v>3542131.61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</row>
    <row r="47" spans="1:43" s="49" customFormat="1" x14ac:dyDescent="0.25">
      <c r="A47" s="187"/>
      <c r="B47" s="50" t="s">
        <v>42</v>
      </c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3"/>
      <c r="O47" s="51"/>
      <c r="P47" s="52"/>
      <c r="Q47" s="52"/>
      <c r="R47" s="52"/>
      <c r="S47" s="52"/>
      <c r="T47" s="52"/>
      <c r="U47" s="53"/>
      <c r="V47" s="54">
        <f t="shared" si="5"/>
        <v>0</v>
      </c>
      <c r="W47" s="55"/>
      <c r="X47" s="56"/>
      <c r="Y47" s="56"/>
      <c r="Z47" s="56"/>
      <c r="AA47" s="56"/>
      <c r="AB47" s="57"/>
      <c r="AC47" s="54">
        <v>2604292.17</v>
      </c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49" customFormat="1" x14ac:dyDescent="0.25">
      <c r="A48" s="187"/>
      <c r="B48" s="50" t="s">
        <v>43</v>
      </c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51"/>
      <c r="P48" s="52"/>
      <c r="Q48" s="52"/>
      <c r="R48" s="52"/>
      <c r="S48" s="52"/>
      <c r="T48" s="52"/>
      <c r="U48" s="53"/>
      <c r="V48" s="54">
        <f t="shared" si="5"/>
        <v>0</v>
      </c>
      <c r="W48" s="55"/>
      <c r="X48" s="56"/>
      <c r="Y48" s="56"/>
      <c r="Z48" s="56"/>
      <c r="AA48" s="56"/>
      <c r="AB48" s="57"/>
      <c r="AC48" s="54">
        <v>2299827.48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49" customFormat="1" x14ac:dyDescent="0.25">
      <c r="A49" s="187"/>
      <c r="B49" s="50" t="s">
        <v>44</v>
      </c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  <c r="O49" s="51"/>
      <c r="P49" s="52"/>
      <c r="Q49" s="52"/>
      <c r="R49" s="52"/>
      <c r="S49" s="52"/>
      <c r="T49" s="52"/>
      <c r="U49" s="53"/>
      <c r="V49" s="54">
        <f t="shared" si="5"/>
        <v>0</v>
      </c>
      <c r="W49" s="55"/>
      <c r="X49" s="56"/>
      <c r="Y49" s="56"/>
      <c r="Z49" s="56"/>
      <c r="AA49" s="56"/>
      <c r="AB49" s="57"/>
      <c r="AC49" s="54">
        <v>8638430.3900000006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165" customFormat="1" x14ac:dyDescent="0.25">
      <c r="A50" s="188"/>
      <c r="B50" s="50" t="s">
        <v>45</v>
      </c>
      <c r="C50" s="179">
        <f>SUM(C45:C49)</f>
        <v>0</v>
      </c>
      <c r="D50" s="180">
        <f t="shared" ref="D50:AQ64" si="12">SUM(D45:D49)</f>
        <v>0</v>
      </c>
      <c r="E50" s="180">
        <f t="shared" si="12"/>
        <v>0</v>
      </c>
      <c r="F50" s="180">
        <f t="shared" si="12"/>
        <v>0</v>
      </c>
      <c r="G50" s="180">
        <f t="shared" si="12"/>
        <v>0</v>
      </c>
      <c r="H50" s="180">
        <f t="shared" si="12"/>
        <v>0</v>
      </c>
      <c r="I50" s="180">
        <f t="shared" si="12"/>
        <v>0</v>
      </c>
      <c r="J50" s="180">
        <f t="shared" si="12"/>
        <v>0</v>
      </c>
      <c r="K50" s="180">
        <f t="shared" si="12"/>
        <v>0</v>
      </c>
      <c r="L50" s="180">
        <f t="shared" si="12"/>
        <v>0</v>
      </c>
      <c r="M50" s="180">
        <f t="shared" si="12"/>
        <v>0</v>
      </c>
      <c r="N50" s="181">
        <f t="shared" si="12"/>
        <v>0</v>
      </c>
      <c r="O50" s="179">
        <f t="shared" si="12"/>
        <v>0</v>
      </c>
      <c r="P50" s="180">
        <f t="shared" si="12"/>
        <v>0</v>
      </c>
      <c r="Q50" s="180">
        <f t="shared" si="12"/>
        <v>0</v>
      </c>
      <c r="R50" s="180">
        <f t="shared" si="12"/>
        <v>0</v>
      </c>
      <c r="S50" s="180">
        <f t="shared" si="12"/>
        <v>0</v>
      </c>
      <c r="T50" s="180">
        <f t="shared" si="12"/>
        <v>0</v>
      </c>
      <c r="U50" s="181">
        <f t="shared" si="12"/>
        <v>0</v>
      </c>
      <c r="V50" s="58">
        <f t="shared" si="12"/>
        <v>0</v>
      </c>
      <c r="W50" s="182">
        <f t="shared" si="12"/>
        <v>0</v>
      </c>
      <c r="X50" s="183">
        <f t="shared" si="12"/>
        <v>0</v>
      </c>
      <c r="Y50" s="183">
        <f t="shared" si="12"/>
        <v>0</v>
      </c>
      <c r="Z50" s="183">
        <f t="shared" si="12"/>
        <v>0</v>
      </c>
      <c r="AA50" s="183">
        <f t="shared" si="12"/>
        <v>0</v>
      </c>
      <c r="AB50" s="184">
        <f t="shared" si="12"/>
        <v>0</v>
      </c>
      <c r="AC50" s="58">
        <f t="shared" si="12"/>
        <v>36197843.670000002</v>
      </c>
      <c r="AD50" s="182">
        <f t="shared" si="12"/>
        <v>0</v>
      </c>
      <c r="AE50" s="182">
        <f t="shared" si="12"/>
        <v>0</v>
      </c>
      <c r="AF50" s="182">
        <f t="shared" si="12"/>
        <v>0</v>
      </c>
      <c r="AG50" s="182">
        <f t="shared" si="12"/>
        <v>0</v>
      </c>
      <c r="AH50" s="182">
        <f t="shared" si="12"/>
        <v>0</v>
      </c>
      <c r="AI50" s="182">
        <f t="shared" si="12"/>
        <v>0</v>
      </c>
      <c r="AJ50" s="182">
        <f t="shared" si="12"/>
        <v>0</v>
      </c>
      <c r="AK50" s="182">
        <f t="shared" si="12"/>
        <v>0</v>
      </c>
      <c r="AL50" s="182">
        <f t="shared" si="12"/>
        <v>0</v>
      </c>
      <c r="AM50" s="182">
        <f t="shared" si="12"/>
        <v>0</v>
      </c>
      <c r="AN50" s="182">
        <f t="shared" si="12"/>
        <v>0</v>
      </c>
      <c r="AO50" s="182">
        <f t="shared" si="12"/>
        <v>0</v>
      </c>
      <c r="AP50" s="182">
        <f t="shared" si="12"/>
        <v>0</v>
      </c>
      <c r="AQ50" s="182">
        <f t="shared" si="12"/>
        <v>0</v>
      </c>
    </row>
    <row r="51" spans="1:43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63"/>
      <c r="W51" s="64"/>
      <c r="X51" s="65"/>
      <c r="Y51" s="65"/>
      <c r="Z51" s="65"/>
      <c r="AA51" s="65"/>
      <c r="AB51" s="66"/>
      <c r="AC51" s="63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</row>
    <row r="52" spans="1:43" s="49" customFormat="1" x14ac:dyDescent="0.25">
      <c r="A52" s="187"/>
      <c r="B52" s="50" t="s">
        <v>40</v>
      </c>
      <c r="C52" s="51">
        <v>8560238.5999999996</v>
      </c>
      <c r="D52" s="52">
        <v>13499216.030000001</v>
      </c>
      <c r="E52" s="52">
        <v>15722553.280000001</v>
      </c>
      <c r="F52" s="52">
        <v>9787131.1600000001</v>
      </c>
      <c r="G52" s="52">
        <v>4860455.66</v>
      </c>
      <c r="H52" s="52">
        <v>3336974.3500000006</v>
      </c>
      <c r="I52" s="52">
        <v>2209511.3600000003</v>
      </c>
      <c r="J52" s="52">
        <v>2156038.5600000005</v>
      </c>
      <c r="K52" s="52">
        <v>2309356.0599999996</v>
      </c>
      <c r="L52" s="52">
        <v>3007671.9000000004</v>
      </c>
      <c r="M52" s="52">
        <v>4603951.9399999995</v>
      </c>
      <c r="N52" s="53">
        <v>8354593.4900000002</v>
      </c>
      <c r="O52" s="51">
        <v>8557800.5700000003</v>
      </c>
      <c r="P52" s="52"/>
      <c r="Q52" s="52"/>
      <c r="R52" s="52"/>
      <c r="S52" s="52"/>
      <c r="T52" s="52"/>
      <c r="U52" s="53"/>
      <c r="V52" s="54">
        <f t="shared" ref="V52" si="13">O52-C52</f>
        <v>-2438.0299999993294</v>
      </c>
      <c r="W52" s="55"/>
      <c r="X52" s="56"/>
      <c r="Y52" s="56"/>
      <c r="Z52" s="56"/>
      <c r="AA52" s="56"/>
      <c r="AB52" s="57"/>
      <c r="AC52" s="54">
        <v>19113162.02</v>
      </c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</row>
    <row r="53" spans="1:43" s="49" customFormat="1" x14ac:dyDescent="0.25">
      <c r="A53" s="187"/>
      <c r="B53" s="50" t="s">
        <v>41</v>
      </c>
      <c r="C53" s="51">
        <v>2495078.5</v>
      </c>
      <c r="D53" s="52">
        <v>3989205.55</v>
      </c>
      <c r="E53" s="52">
        <v>4546309.93</v>
      </c>
      <c r="F53" s="52">
        <v>3179105.68</v>
      </c>
      <c r="G53" s="52">
        <v>2107766.17</v>
      </c>
      <c r="H53" s="52">
        <v>1477748.7100000002</v>
      </c>
      <c r="I53" s="52">
        <v>809282.78</v>
      </c>
      <c r="J53" s="52">
        <v>856156.04999999993</v>
      </c>
      <c r="K53" s="52">
        <v>916788.25</v>
      </c>
      <c r="L53" s="52">
        <v>1048591.93</v>
      </c>
      <c r="M53" s="52">
        <v>1334884.6599999999</v>
      </c>
      <c r="N53" s="53">
        <v>2456588.7599999998</v>
      </c>
      <c r="O53" s="51">
        <v>2114973.5299999998</v>
      </c>
      <c r="P53" s="52"/>
      <c r="Q53" s="52"/>
      <c r="R53" s="52"/>
      <c r="S53" s="52"/>
      <c r="T53" s="52"/>
      <c r="U53" s="53"/>
      <c r="V53" s="54">
        <f t="shared" si="5"/>
        <v>-380104.9700000002</v>
      </c>
      <c r="W53" s="55"/>
      <c r="X53" s="56"/>
      <c r="Y53" s="56"/>
      <c r="Z53" s="56"/>
      <c r="AA53" s="56"/>
      <c r="AB53" s="57"/>
      <c r="AC53" s="54">
        <v>3542131.61</v>
      </c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</row>
    <row r="54" spans="1:43" s="49" customFormat="1" x14ac:dyDescent="0.25">
      <c r="A54" s="187"/>
      <c r="B54" s="50" t="s">
        <v>42</v>
      </c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3"/>
      <c r="O54" s="51"/>
      <c r="P54" s="52"/>
      <c r="Q54" s="52"/>
      <c r="R54" s="52"/>
      <c r="S54" s="52"/>
      <c r="T54" s="52"/>
      <c r="U54" s="53"/>
      <c r="V54" s="54">
        <f t="shared" si="5"/>
        <v>0</v>
      </c>
      <c r="W54" s="55"/>
      <c r="X54" s="56"/>
      <c r="Y54" s="56"/>
      <c r="Z54" s="56"/>
      <c r="AA54" s="56"/>
      <c r="AB54" s="57"/>
      <c r="AC54" s="54">
        <v>2604292.17</v>
      </c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</row>
    <row r="55" spans="1:43" s="49" customFormat="1" x14ac:dyDescent="0.25">
      <c r="A55" s="187"/>
      <c r="B55" s="50" t="s">
        <v>43</v>
      </c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  <c r="O55" s="51"/>
      <c r="P55" s="52"/>
      <c r="Q55" s="52"/>
      <c r="R55" s="52"/>
      <c r="S55" s="52"/>
      <c r="T55" s="52"/>
      <c r="U55" s="53"/>
      <c r="V55" s="54">
        <f t="shared" si="5"/>
        <v>0</v>
      </c>
      <c r="W55" s="55"/>
      <c r="X55" s="56"/>
      <c r="Y55" s="56"/>
      <c r="Z55" s="56"/>
      <c r="AA55" s="56"/>
      <c r="AB55" s="57"/>
      <c r="AC55" s="54">
        <v>2299827.48</v>
      </c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</row>
    <row r="56" spans="1:43" s="49" customFormat="1" x14ac:dyDescent="0.25">
      <c r="A56" s="187"/>
      <c r="B56" s="50" t="s">
        <v>44</v>
      </c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3"/>
      <c r="O56" s="51"/>
      <c r="P56" s="52"/>
      <c r="Q56" s="52"/>
      <c r="R56" s="52"/>
      <c r="S56" s="52"/>
      <c r="T56" s="52"/>
      <c r="U56" s="53"/>
      <c r="V56" s="54">
        <f t="shared" si="5"/>
        <v>0</v>
      </c>
      <c r="W56" s="55"/>
      <c r="X56" s="56"/>
      <c r="Y56" s="56"/>
      <c r="Z56" s="56"/>
      <c r="AA56" s="56"/>
      <c r="AB56" s="57"/>
      <c r="AC56" s="54">
        <v>8638430.3900000006</v>
      </c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</row>
    <row r="57" spans="1:43" s="165" customFormat="1" x14ac:dyDescent="0.25">
      <c r="A57" s="188"/>
      <c r="B57" s="50" t="s">
        <v>45</v>
      </c>
      <c r="C57" s="179">
        <f>SUM(C52:C56)</f>
        <v>11055317.1</v>
      </c>
      <c r="D57" s="180">
        <f t="shared" ref="D57:AQ57" si="14">SUM(D52:D56)</f>
        <v>17488421.580000002</v>
      </c>
      <c r="E57" s="180">
        <f t="shared" si="14"/>
        <v>20268863.210000001</v>
      </c>
      <c r="F57" s="180">
        <f t="shared" si="14"/>
        <v>12966236.84</v>
      </c>
      <c r="G57" s="180">
        <f t="shared" si="14"/>
        <v>6968221.8300000001</v>
      </c>
      <c r="H57" s="180">
        <f t="shared" si="14"/>
        <v>4814723.0600000005</v>
      </c>
      <c r="I57" s="180">
        <f t="shared" si="14"/>
        <v>3018794.1400000006</v>
      </c>
      <c r="J57" s="180">
        <f t="shared" si="14"/>
        <v>3012194.6100000003</v>
      </c>
      <c r="K57" s="180">
        <f t="shared" si="14"/>
        <v>3226144.3099999996</v>
      </c>
      <c r="L57" s="180">
        <f t="shared" si="14"/>
        <v>4056263.83</v>
      </c>
      <c r="M57" s="180">
        <f t="shared" si="14"/>
        <v>5938836.5999999996</v>
      </c>
      <c r="N57" s="181">
        <f t="shared" si="14"/>
        <v>10811182.25</v>
      </c>
      <c r="O57" s="179">
        <f t="shared" si="14"/>
        <v>10672774.1</v>
      </c>
      <c r="P57" s="180">
        <f t="shared" si="14"/>
        <v>0</v>
      </c>
      <c r="Q57" s="180">
        <f t="shared" si="14"/>
        <v>0</v>
      </c>
      <c r="R57" s="180">
        <f t="shared" si="14"/>
        <v>0</v>
      </c>
      <c r="S57" s="180">
        <f t="shared" si="14"/>
        <v>0</v>
      </c>
      <c r="T57" s="180">
        <f t="shared" si="14"/>
        <v>0</v>
      </c>
      <c r="U57" s="181">
        <f t="shared" si="14"/>
        <v>0</v>
      </c>
      <c r="V57" s="58">
        <f t="shared" si="12"/>
        <v>-382542.99999999953</v>
      </c>
      <c r="W57" s="182">
        <f t="shared" si="14"/>
        <v>0</v>
      </c>
      <c r="X57" s="183">
        <f t="shared" si="14"/>
        <v>0</v>
      </c>
      <c r="Y57" s="183">
        <f t="shared" si="14"/>
        <v>0</v>
      </c>
      <c r="Z57" s="183">
        <f t="shared" si="14"/>
        <v>0</v>
      </c>
      <c r="AA57" s="183">
        <f t="shared" si="14"/>
        <v>0</v>
      </c>
      <c r="AB57" s="184">
        <f t="shared" si="14"/>
        <v>0</v>
      </c>
      <c r="AC57" s="58">
        <f t="shared" si="14"/>
        <v>36197843.670000002</v>
      </c>
      <c r="AD57" s="182">
        <f t="shared" si="14"/>
        <v>0</v>
      </c>
      <c r="AE57" s="182">
        <f t="shared" si="14"/>
        <v>0</v>
      </c>
      <c r="AF57" s="182">
        <f t="shared" si="14"/>
        <v>0</v>
      </c>
      <c r="AG57" s="182">
        <f t="shared" si="14"/>
        <v>0</v>
      </c>
      <c r="AH57" s="182">
        <f t="shared" si="14"/>
        <v>0</v>
      </c>
      <c r="AI57" s="182">
        <f t="shared" si="14"/>
        <v>0</v>
      </c>
      <c r="AJ57" s="182">
        <f t="shared" si="14"/>
        <v>0</v>
      </c>
      <c r="AK57" s="182">
        <f t="shared" si="14"/>
        <v>0</v>
      </c>
      <c r="AL57" s="182">
        <f t="shared" si="14"/>
        <v>0</v>
      </c>
      <c r="AM57" s="182">
        <f t="shared" si="14"/>
        <v>0</v>
      </c>
      <c r="AN57" s="182">
        <f t="shared" si="14"/>
        <v>0</v>
      </c>
      <c r="AO57" s="182">
        <f t="shared" si="14"/>
        <v>0</v>
      </c>
      <c r="AP57" s="182">
        <f t="shared" si="14"/>
        <v>0</v>
      </c>
      <c r="AQ57" s="182">
        <f t="shared" si="14"/>
        <v>0</v>
      </c>
    </row>
    <row r="58" spans="1:43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63"/>
      <c r="W58" s="64"/>
      <c r="X58" s="65"/>
      <c r="Y58" s="65"/>
      <c r="Z58" s="65"/>
      <c r="AA58" s="65"/>
      <c r="AB58" s="66"/>
      <c r="AC58" s="63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</row>
    <row r="59" spans="1:43" s="49" customFormat="1" x14ac:dyDescent="0.25">
      <c r="A59" s="187"/>
      <c r="B59" s="50" t="s">
        <v>40</v>
      </c>
      <c r="C59" s="51">
        <v>41885108.710000008</v>
      </c>
      <c r="D59" s="52">
        <v>41388305.639999986</v>
      </c>
      <c r="E59" s="52">
        <v>45893548.079999998</v>
      </c>
      <c r="F59" s="52">
        <v>52831370.280000001</v>
      </c>
      <c r="G59" s="52">
        <v>54019252.319999993</v>
      </c>
      <c r="H59" s="52">
        <v>50962511.630000003</v>
      </c>
      <c r="I59" s="52">
        <v>45708958.150000006</v>
      </c>
      <c r="J59" s="52">
        <v>40735258.769999996</v>
      </c>
      <c r="K59" s="52">
        <v>39959446.359999999</v>
      </c>
      <c r="L59" s="52">
        <v>39246085.879999995</v>
      </c>
      <c r="M59" s="52">
        <v>38968295.870000005</v>
      </c>
      <c r="N59" s="53">
        <v>39504843.099999994</v>
      </c>
      <c r="O59" s="51">
        <v>43669146.700000003</v>
      </c>
      <c r="P59" s="52"/>
      <c r="Q59" s="52"/>
      <c r="R59" s="52"/>
      <c r="S59" s="52"/>
      <c r="T59" s="52"/>
      <c r="U59" s="53"/>
      <c r="V59" s="54">
        <f t="shared" ref="V59" si="15">O59-C59</f>
        <v>1784037.9899999946</v>
      </c>
      <c r="W59" s="55"/>
      <c r="X59" s="56"/>
      <c r="Y59" s="56"/>
      <c r="Z59" s="56"/>
      <c r="AA59" s="56"/>
      <c r="AB59" s="57"/>
      <c r="AC59" s="54">
        <v>40839386.710000001</v>
      </c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</row>
    <row r="60" spans="1:43" s="49" customFormat="1" x14ac:dyDescent="0.25">
      <c r="A60" s="187"/>
      <c r="B60" s="50" t="s">
        <v>41</v>
      </c>
      <c r="C60" s="51">
        <v>30207042.370000001</v>
      </c>
      <c r="D60" s="52">
        <v>30270729.370000001</v>
      </c>
      <c r="E60" s="52">
        <v>31387441.25</v>
      </c>
      <c r="F60" s="52">
        <v>33505194.060000002</v>
      </c>
      <c r="G60" s="52">
        <v>34662733.420000002</v>
      </c>
      <c r="H60" s="52">
        <v>34486639.350000001</v>
      </c>
      <c r="I60" s="52">
        <v>33251568.050000001</v>
      </c>
      <c r="J60" s="52">
        <v>32210522.730000004</v>
      </c>
      <c r="K60" s="52">
        <v>30537981.469999999</v>
      </c>
      <c r="L60" s="52">
        <v>31080044.900000002</v>
      </c>
      <c r="M60" s="52">
        <v>30813275.439999998</v>
      </c>
      <c r="N60" s="53">
        <v>30699859.199999999</v>
      </c>
      <c r="O60" s="51">
        <v>31541649.800000001</v>
      </c>
      <c r="P60" s="52"/>
      <c r="Q60" s="52"/>
      <c r="R60" s="52"/>
      <c r="S60" s="52"/>
      <c r="T60" s="52"/>
      <c r="U60" s="53"/>
      <c r="V60" s="54">
        <f t="shared" si="5"/>
        <v>1334607.4299999997</v>
      </c>
      <c r="W60" s="55"/>
      <c r="X60" s="56"/>
      <c r="Y60" s="56"/>
      <c r="Z60" s="56"/>
      <c r="AA60" s="56"/>
      <c r="AB60" s="57"/>
      <c r="AC60" s="54">
        <v>28224164.649999999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</row>
    <row r="61" spans="1:43" s="49" customFormat="1" x14ac:dyDescent="0.25">
      <c r="A61" s="187"/>
      <c r="B61" s="50" t="s">
        <v>42</v>
      </c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3"/>
      <c r="O61" s="51"/>
      <c r="P61" s="52"/>
      <c r="Q61" s="52"/>
      <c r="R61" s="52"/>
      <c r="S61" s="52"/>
      <c r="T61" s="52"/>
      <c r="U61" s="53"/>
      <c r="V61" s="54">
        <f t="shared" si="5"/>
        <v>0</v>
      </c>
      <c r="W61" s="55"/>
      <c r="X61" s="56"/>
      <c r="Y61" s="56"/>
      <c r="Z61" s="56"/>
      <c r="AA61" s="56"/>
      <c r="AB61" s="57"/>
      <c r="AC61" s="54">
        <v>1453334.64</v>
      </c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</row>
    <row r="62" spans="1:43" s="49" customFormat="1" x14ac:dyDescent="0.25">
      <c r="A62" s="187"/>
      <c r="B62" s="50" t="s">
        <v>43</v>
      </c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3"/>
      <c r="O62" s="51"/>
      <c r="P62" s="52"/>
      <c r="Q62" s="52"/>
      <c r="R62" s="52"/>
      <c r="S62" s="52"/>
      <c r="T62" s="52"/>
      <c r="U62" s="53"/>
      <c r="V62" s="54">
        <f t="shared" si="5"/>
        <v>0</v>
      </c>
      <c r="W62" s="55"/>
      <c r="X62" s="56"/>
      <c r="Y62" s="56"/>
      <c r="Z62" s="56"/>
      <c r="AA62" s="56"/>
      <c r="AB62" s="57"/>
      <c r="AC62" s="54">
        <v>1074712.3600000001</v>
      </c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</row>
    <row r="63" spans="1:43" s="49" customFormat="1" x14ac:dyDescent="0.25">
      <c r="A63" s="187"/>
      <c r="B63" s="50" t="s">
        <v>44</v>
      </c>
      <c r="C63" s="5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3"/>
      <c r="O63" s="51"/>
      <c r="P63" s="52"/>
      <c r="Q63" s="52"/>
      <c r="R63" s="52"/>
      <c r="S63" s="52"/>
      <c r="T63" s="52"/>
      <c r="U63" s="53"/>
      <c r="V63" s="54">
        <f t="shared" si="5"/>
        <v>0</v>
      </c>
      <c r="W63" s="55"/>
      <c r="X63" s="56"/>
      <c r="Y63" s="56"/>
      <c r="Z63" s="56"/>
      <c r="AA63" s="56"/>
      <c r="AB63" s="57"/>
      <c r="AC63" s="54">
        <v>4842851.0199999996</v>
      </c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</row>
    <row r="64" spans="1:43" s="165" customFormat="1" x14ac:dyDescent="0.25">
      <c r="A64" s="188"/>
      <c r="B64" s="50" t="s">
        <v>45</v>
      </c>
      <c r="C64" s="179">
        <f>SUM(C59:C63)</f>
        <v>72092151.080000013</v>
      </c>
      <c r="D64" s="180">
        <f t="shared" ref="D64:AQ64" si="16">SUM(D59:D63)</f>
        <v>71659035.00999999</v>
      </c>
      <c r="E64" s="180">
        <f t="shared" si="16"/>
        <v>77280989.329999998</v>
      </c>
      <c r="F64" s="180">
        <f t="shared" si="16"/>
        <v>86336564.340000004</v>
      </c>
      <c r="G64" s="180">
        <f t="shared" si="16"/>
        <v>88681985.739999995</v>
      </c>
      <c r="H64" s="180">
        <f t="shared" si="16"/>
        <v>85449150.980000004</v>
      </c>
      <c r="I64" s="180">
        <f t="shared" si="16"/>
        <v>78960526.200000003</v>
      </c>
      <c r="J64" s="180">
        <f t="shared" si="16"/>
        <v>72945781.5</v>
      </c>
      <c r="K64" s="180">
        <f t="shared" si="16"/>
        <v>70497427.829999998</v>
      </c>
      <c r="L64" s="180">
        <f t="shared" si="16"/>
        <v>70326130.780000001</v>
      </c>
      <c r="M64" s="180">
        <f t="shared" si="16"/>
        <v>69781571.310000002</v>
      </c>
      <c r="N64" s="181">
        <f t="shared" si="16"/>
        <v>70204702.299999997</v>
      </c>
      <c r="O64" s="179">
        <f t="shared" si="16"/>
        <v>75210796.5</v>
      </c>
      <c r="P64" s="180">
        <f t="shared" si="16"/>
        <v>0</v>
      </c>
      <c r="Q64" s="180">
        <f t="shared" si="16"/>
        <v>0</v>
      </c>
      <c r="R64" s="180">
        <f t="shared" si="16"/>
        <v>0</v>
      </c>
      <c r="S64" s="180">
        <f t="shared" si="16"/>
        <v>0</v>
      </c>
      <c r="T64" s="180">
        <f t="shared" si="16"/>
        <v>0</v>
      </c>
      <c r="U64" s="181">
        <f t="shared" si="16"/>
        <v>0</v>
      </c>
      <c r="V64" s="58">
        <f t="shared" si="12"/>
        <v>3118645.4199999943</v>
      </c>
      <c r="W64" s="182">
        <f t="shared" si="16"/>
        <v>0</v>
      </c>
      <c r="X64" s="183">
        <f t="shared" si="16"/>
        <v>0</v>
      </c>
      <c r="Y64" s="183">
        <f t="shared" si="16"/>
        <v>0</v>
      </c>
      <c r="Z64" s="183">
        <f t="shared" si="16"/>
        <v>0</v>
      </c>
      <c r="AA64" s="183">
        <f t="shared" si="16"/>
        <v>0</v>
      </c>
      <c r="AB64" s="184">
        <f t="shared" si="16"/>
        <v>0</v>
      </c>
      <c r="AC64" s="58">
        <f t="shared" si="16"/>
        <v>76434449.379999995</v>
      </c>
      <c r="AD64" s="182">
        <f t="shared" si="16"/>
        <v>0</v>
      </c>
      <c r="AE64" s="182">
        <f t="shared" si="16"/>
        <v>0</v>
      </c>
      <c r="AF64" s="182">
        <f t="shared" si="16"/>
        <v>0</v>
      </c>
      <c r="AG64" s="182">
        <f t="shared" si="16"/>
        <v>0</v>
      </c>
      <c r="AH64" s="182">
        <f t="shared" si="16"/>
        <v>0</v>
      </c>
      <c r="AI64" s="182">
        <f t="shared" si="16"/>
        <v>0</v>
      </c>
      <c r="AJ64" s="182">
        <f t="shared" si="16"/>
        <v>0</v>
      </c>
      <c r="AK64" s="182">
        <f t="shared" si="16"/>
        <v>0</v>
      </c>
      <c r="AL64" s="182">
        <f t="shared" si="16"/>
        <v>0</v>
      </c>
      <c r="AM64" s="182">
        <f t="shared" si="16"/>
        <v>0</v>
      </c>
      <c r="AN64" s="182">
        <f t="shared" si="16"/>
        <v>0</v>
      </c>
      <c r="AO64" s="182">
        <f t="shared" si="16"/>
        <v>0</v>
      </c>
      <c r="AP64" s="182">
        <f t="shared" si="16"/>
        <v>0</v>
      </c>
      <c r="AQ64" s="182">
        <f t="shared" si="16"/>
        <v>0</v>
      </c>
    </row>
    <row r="65" spans="1:43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63"/>
      <c r="W65" s="64"/>
      <c r="X65" s="65"/>
      <c r="Y65" s="65"/>
      <c r="Z65" s="65"/>
      <c r="AA65" s="65"/>
      <c r="AB65" s="66"/>
      <c r="AC65" s="63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</row>
    <row r="66" spans="1:43" s="49" customFormat="1" x14ac:dyDescent="0.25">
      <c r="A66" s="187"/>
      <c r="B66" s="50" t="s">
        <v>40</v>
      </c>
      <c r="C66" s="5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3"/>
      <c r="O66" s="51"/>
      <c r="P66" s="52"/>
      <c r="Q66" s="52"/>
      <c r="R66" s="52"/>
      <c r="S66" s="52"/>
      <c r="T66" s="52"/>
      <c r="U66" s="53"/>
      <c r="V66" s="54">
        <f t="shared" ref="V66" si="17">O66-C66</f>
        <v>0</v>
      </c>
      <c r="W66" s="55"/>
      <c r="X66" s="56"/>
      <c r="Y66" s="56"/>
      <c r="Z66" s="56"/>
      <c r="AA66" s="56"/>
      <c r="AB66" s="57"/>
      <c r="AC66" s="54">
        <v>72050783.719999999</v>
      </c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</row>
    <row r="67" spans="1:43" s="49" customFormat="1" x14ac:dyDescent="0.25">
      <c r="A67" s="187"/>
      <c r="B67" s="50" t="s">
        <v>41</v>
      </c>
      <c r="C67" s="51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3"/>
      <c r="O67" s="51"/>
      <c r="P67" s="52"/>
      <c r="Q67" s="52"/>
      <c r="R67" s="52"/>
      <c r="S67" s="52"/>
      <c r="T67" s="52"/>
      <c r="U67" s="53"/>
      <c r="V67" s="54">
        <f t="shared" si="5"/>
        <v>0</v>
      </c>
      <c r="W67" s="55"/>
      <c r="X67" s="56"/>
      <c r="Y67" s="56"/>
      <c r="Z67" s="56"/>
      <c r="AA67" s="56"/>
      <c r="AB67" s="57"/>
      <c r="AC67" s="54">
        <v>34931703.530000001</v>
      </c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</row>
    <row r="68" spans="1:43" s="49" customFormat="1" x14ac:dyDescent="0.25">
      <c r="A68" s="187"/>
      <c r="B68" s="50" t="s">
        <v>42</v>
      </c>
      <c r="C68" s="51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51"/>
      <c r="P68" s="52"/>
      <c r="Q68" s="52"/>
      <c r="R68" s="52"/>
      <c r="S68" s="52"/>
      <c r="T68" s="52"/>
      <c r="U68" s="53"/>
      <c r="V68" s="54">
        <f t="shared" si="5"/>
        <v>0</v>
      </c>
      <c r="W68" s="55"/>
      <c r="X68" s="56"/>
      <c r="Y68" s="56"/>
      <c r="Z68" s="56"/>
      <c r="AA68" s="56"/>
      <c r="AB68" s="57"/>
      <c r="AC68" s="54">
        <v>5232125.59</v>
      </c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</row>
    <row r="69" spans="1:43" s="49" customFormat="1" x14ac:dyDescent="0.25">
      <c r="A69" s="187"/>
      <c r="B69" s="50" t="s">
        <v>43</v>
      </c>
      <c r="C69" s="5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1"/>
      <c r="P69" s="52"/>
      <c r="Q69" s="52"/>
      <c r="R69" s="52"/>
      <c r="S69" s="52"/>
      <c r="T69" s="52"/>
      <c r="U69" s="53"/>
      <c r="V69" s="54">
        <f t="shared" si="5"/>
        <v>0</v>
      </c>
      <c r="W69" s="55"/>
      <c r="X69" s="56"/>
      <c r="Y69" s="56"/>
      <c r="Z69" s="56"/>
      <c r="AA69" s="56"/>
      <c r="AB69" s="57"/>
      <c r="AC69" s="54">
        <v>4171216.37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</row>
    <row r="70" spans="1:43" s="49" customFormat="1" x14ac:dyDescent="0.25">
      <c r="A70" s="187"/>
      <c r="B70" s="50" t="s">
        <v>44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3"/>
      <c r="O70" s="51"/>
      <c r="P70" s="52"/>
      <c r="Q70" s="52"/>
      <c r="R70" s="52"/>
      <c r="S70" s="52"/>
      <c r="T70" s="52"/>
      <c r="U70" s="53"/>
      <c r="V70" s="54">
        <f t="shared" si="5"/>
        <v>0</v>
      </c>
      <c r="W70" s="55"/>
      <c r="X70" s="56"/>
      <c r="Y70" s="56"/>
      <c r="Z70" s="56"/>
      <c r="AA70" s="56"/>
      <c r="AB70" s="57"/>
      <c r="AC70" s="54">
        <v>16209193.109999999</v>
      </c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</row>
    <row r="71" spans="1:43" s="165" customFormat="1" ht="15.75" thickBot="1" x14ac:dyDescent="0.3">
      <c r="A71" s="188"/>
      <c r="B71" s="67" t="s">
        <v>45</v>
      </c>
      <c r="C71" s="159">
        <f>SUM(C66:C70)</f>
        <v>0</v>
      </c>
      <c r="D71" s="160">
        <f t="shared" ref="D71:AQ85" si="18">SUM(D66:D70)</f>
        <v>0</v>
      </c>
      <c r="E71" s="160">
        <f t="shared" si="18"/>
        <v>0</v>
      </c>
      <c r="F71" s="160">
        <f t="shared" si="18"/>
        <v>0</v>
      </c>
      <c r="G71" s="160">
        <f t="shared" si="18"/>
        <v>0</v>
      </c>
      <c r="H71" s="160">
        <f t="shared" si="18"/>
        <v>0</v>
      </c>
      <c r="I71" s="160">
        <f t="shared" si="18"/>
        <v>0</v>
      </c>
      <c r="J71" s="160">
        <f t="shared" si="18"/>
        <v>0</v>
      </c>
      <c r="K71" s="160">
        <f t="shared" si="18"/>
        <v>0</v>
      </c>
      <c r="L71" s="160">
        <f t="shared" si="18"/>
        <v>0</v>
      </c>
      <c r="M71" s="160">
        <f t="shared" si="18"/>
        <v>0</v>
      </c>
      <c r="N71" s="161">
        <f t="shared" si="18"/>
        <v>0</v>
      </c>
      <c r="O71" s="159">
        <f t="shared" si="18"/>
        <v>0</v>
      </c>
      <c r="P71" s="160">
        <f t="shared" si="18"/>
        <v>0</v>
      </c>
      <c r="Q71" s="160">
        <f t="shared" si="18"/>
        <v>0</v>
      </c>
      <c r="R71" s="160">
        <f t="shared" si="18"/>
        <v>0</v>
      </c>
      <c r="S71" s="160">
        <f t="shared" si="18"/>
        <v>0</v>
      </c>
      <c r="T71" s="160">
        <f t="shared" si="18"/>
        <v>0</v>
      </c>
      <c r="U71" s="161">
        <f t="shared" si="18"/>
        <v>0</v>
      </c>
      <c r="V71" s="47">
        <f t="shared" si="18"/>
        <v>0</v>
      </c>
      <c r="W71" s="162">
        <f t="shared" si="18"/>
        <v>0</v>
      </c>
      <c r="X71" s="163">
        <f t="shared" si="18"/>
        <v>0</v>
      </c>
      <c r="Y71" s="163">
        <f t="shared" si="18"/>
        <v>0</v>
      </c>
      <c r="Z71" s="163">
        <f t="shared" si="18"/>
        <v>0</v>
      </c>
      <c r="AA71" s="163">
        <f t="shared" si="18"/>
        <v>0</v>
      </c>
      <c r="AB71" s="164">
        <f t="shared" si="18"/>
        <v>0</v>
      </c>
      <c r="AC71" s="47">
        <f t="shared" si="18"/>
        <v>132595022.32000001</v>
      </c>
      <c r="AD71" s="162">
        <f t="shared" si="18"/>
        <v>0</v>
      </c>
      <c r="AE71" s="162">
        <f t="shared" si="18"/>
        <v>0</v>
      </c>
      <c r="AF71" s="162">
        <f t="shared" si="18"/>
        <v>0</v>
      </c>
      <c r="AG71" s="162">
        <f t="shared" si="18"/>
        <v>0</v>
      </c>
      <c r="AH71" s="162">
        <f t="shared" si="18"/>
        <v>0</v>
      </c>
      <c r="AI71" s="162">
        <f t="shared" si="18"/>
        <v>0</v>
      </c>
      <c r="AJ71" s="162">
        <f t="shared" si="18"/>
        <v>0</v>
      </c>
      <c r="AK71" s="162">
        <f t="shared" si="18"/>
        <v>0</v>
      </c>
      <c r="AL71" s="162">
        <f t="shared" si="18"/>
        <v>0</v>
      </c>
      <c r="AM71" s="162">
        <f t="shared" si="18"/>
        <v>0</v>
      </c>
      <c r="AN71" s="162">
        <f t="shared" si="18"/>
        <v>0</v>
      </c>
      <c r="AO71" s="162">
        <f t="shared" si="18"/>
        <v>0</v>
      </c>
      <c r="AP71" s="162">
        <f t="shared" si="18"/>
        <v>0</v>
      </c>
      <c r="AQ71" s="162">
        <f t="shared" si="18"/>
        <v>0</v>
      </c>
    </row>
    <row r="72" spans="1:43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98"/>
      <c r="W72" s="99"/>
      <c r="X72" s="100"/>
      <c r="Y72" s="100"/>
      <c r="Z72" s="100"/>
      <c r="AA72" s="100"/>
      <c r="AB72" s="101"/>
      <c r="AC72" s="98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</row>
    <row r="73" spans="1:43" s="76" customFormat="1" x14ac:dyDescent="0.25">
      <c r="A73" s="187"/>
      <c r="B73" s="77" t="s">
        <v>40</v>
      </c>
      <c r="C73" s="102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  <c r="O73" s="102"/>
      <c r="P73" s="103"/>
      <c r="Q73" s="103"/>
      <c r="R73" s="103"/>
      <c r="S73" s="103"/>
      <c r="T73" s="103"/>
      <c r="U73" s="104"/>
      <c r="V73" s="105">
        <f t="shared" ref="V73" si="19">O73-C73</f>
        <v>0</v>
      </c>
      <c r="W73" s="106"/>
      <c r="X73" s="107"/>
      <c r="Y73" s="107"/>
      <c r="Z73" s="107"/>
      <c r="AA73" s="107"/>
      <c r="AB73" s="108"/>
      <c r="AC73" s="105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</row>
    <row r="74" spans="1:43" s="76" customFormat="1" x14ac:dyDescent="0.25">
      <c r="A74" s="187"/>
      <c r="B74" s="77" t="s">
        <v>41</v>
      </c>
      <c r="C74" s="102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4"/>
      <c r="O74" s="102"/>
      <c r="P74" s="103"/>
      <c r="Q74" s="103"/>
      <c r="R74" s="103"/>
      <c r="S74" s="103"/>
      <c r="T74" s="103"/>
      <c r="U74" s="104"/>
      <c r="V74" s="105">
        <f t="shared" si="5"/>
        <v>0</v>
      </c>
      <c r="W74" s="106"/>
      <c r="X74" s="107"/>
      <c r="Y74" s="107"/>
      <c r="Z74" s="107"/>
      <c r="AA74" s="107"/>
      <c r="AB74" s="108"/>
      <c r="AC74" s="105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</row>
    <row r="75" spans="1:43" s="76" customFormat="1" x14ac:dyDescent="0.25">
      <c r="A75" s="187"/>
      <c r="B75" s="77" t="s">
        <v>42</v>
      </c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4"/>
      <c r="O75" s="102"/>
      <c r="P75" s="103"/>
      <c r="Q75" s="103"/>
      <c r="R75" s="103"/>
      <c r="S75" s="103"/>
      <c r="T75" s="103"/>
      <c r="U75" s="104"/>
      <c r="V75" s="105">
        <f t="shared" si="5"/>
        <v>0</v>
      </c>
      <c r="W75" s="106"/>
      <c r="X75" s="107"/>
      <c r="Y75" s="107"/>
      <c r="Z75" s="107"/>
      <c r="AA75" s="107"/>
      <c r="AB75" s="108"/>
      <c r="AC75" s="105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</row>
    <row r="76" spans="1:43" s="76" customFormat="1" x14ac:dyDescent="0.25">
      <c r="A76" s="187"/>
      <c r="B76" s="77" t="s">
        <v>43</v>
      </c>
      <c r="C76" s="102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4"/>
      <c r="O76" s="102"/>
      <c r="P76" s="103"/>
      <c r="Q76" s="103"/>
      <c r="R76" s="103"/>
      <c r="S76" s="103"/>
      <c r="T76" s="103"/>
      <c r="U76" s="104"/>
      <c r="V76" s="105">
        <f t="shared" si="5"/>
        <v>0</v>
      </c>
      <c r="W76" s="106"/>
      <c r="X76" s="107"/>
      <c r="Y76" s="107"/>
      <c r="Z76" s="107"/>
      <c r="AA76" s="107"/>
      <c r="AB76" s="108"/>
      <c r="AC76" s="105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</row>
    <row r="77" spans="1:43" s="76" customFormat="1" x14ac:dyDescent="0.25">
      <c r="A77" s="187"/>
      <c r="B77" s="77" t="s">
        <v>44</v>
      </c>
      <c r="C77" s="102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4"/>
      <c r="O77" s="102"/>
      <c r="P77" s="103"/>
      <c r="Q77" s="103"/>
      <c r="R77" s="103"/>
      <c r="S77" s="103"/>
      <c r="T77" s="103"/>
      <c r="U77" s="104"/>
      <c r="V77" s="105">
        <f t="shared" si="5"/>
        <v>0</v>
      </c>
      <c r="W77" s="106"/>
      <c r="X77" s="107"/>
      <c r="Y77" s="107"/>
      <c r="Z77" s="107"/>
      <c r="AA77" s="107"/>
      <c r="AB77" s="108"/>
      <c r="AC77" s="105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93" customFormat="1" x14ac:dyDescent="0.25">
      <c r="A78" s="188"/>
      <c r="B78" s="77" t="s">
        <v>45</v>
      </c>
      <c r="C78" s="173">
        <f>SUM(C73:C77)</f>
        <v>0</v>
      </c>
      <c r="D78" s="174">
        <f t="shared" ref="D78:AQ78" si="20">SUM(D73:D77)</f>
        <v>0</v>
      </c>
      <c r="E78" s="174">
        <f t="shared" si="20"/>
        <v>0</v>
      </c>
      <c r="F78" s="174">
        <f t="shared" si="20"/>
        <v>0</v>
      </c>
      <c r="G78" s="174">
        <f t="shared" si="20"/>
        <v>0</v>
      </c>
      <c r="H78" s="174">
        <f t="shared" si="20"/>
        <v>0</v>
      </c>
      <c r="I78" s="174">
        <f t="shared" si="20"/>
        <v>0</v>
      </c>
      <c r="J78" s="174">
        <f t="shared" si="20"/>
        <v>0</v>
      </c>
      <c r="K78" s="174">
        <f t="shared" si="20"/>
        <v>0</v>
      </c>
      <c r="L78" s="174">
        <f t="shared" si="20"/>
        <v>0</v>
      </c>
      <c r="M78" s="174">
        <f t="shared" si="20"/>
        <v>0</v>
      </c>
      <c r="N78" s="175">
        <f t="shared" si="20"/>
        <v>0</v>
      </c>
      <c r="O78" s="173">
        <f t="shared" si="20"/>
        <v>0</v>
      </c>
      <c r="P78" s="174">
        <f t="shared" si="20"/>
        <v>0</v>
      </c>
      <c r="Q78" s="174">
        <f t="shared" si="20"/>
        <v>0</v>
      </c>
      <c r="R78" s="174">
        <f t="shared" si="20"/>
        <v>0</v>
      </c>
      <c r="S78" s="174">
        <f t="shared" si="20"/>
        <v>0</v>
      </c>
      <c r="T78" s="174">
        <f t="shared" si="20"/>
        <v>0</v>
      </c>
      <c r="U78" s="175">
        <f t="shared" si="20"/>
        <v>0</v>
      </c>
      <c r="V78" s="109">
        <f t="shared" si="18"/>
        <v>0</v>
      </c>
      <c r="W78" s="176">
        <f t="shared" si="20"/>
        <v>0</v>
      </c>
      <c r="X78" s="177">
        <f t="shared" si="20"/>
        <v>0</v>
      </c>
      <c r="Y78" s="177">
        <f t="shared" si="20"/>
        <v>0</v>
      </c>
      <c r="Z78" s="177">
        <f t="shared" si="20"/>
        <v>0</v>
      </c>
      <c r="AA78" s="177">
        <f t="shared" si="20"/>
        <v>0</v>
      </c>
      <c r="AB78" s="178">
        <f t="shared" si="20"/>
        <v>0</v>
      </c>
      <c r="AC78" s="109">
        <f t="shared" si="20"/>
        <v>0</v>
      </c>
      <c r="AD78" s="176">
        <f t="shared" si="20"/>
        <v>0</v>
      </c>
      <c r="AE78" s="176">
        <f t="shared" si="20"/>
        <v>0</v>
      </c>
      <c r="AF78" s="176">
        <f t="shared" si="20"/>
        <v>0</v>
      </c>
      <c r="AG78" s="176">
        <f t="shared" si="20"/>
        <v>0</v>
      </c>
      <c r="AH78" s="176">
        <f t="shared" si="20"/>
        <v>0</v>
      </c>
      <c r="AI78" s="176">
        <f t="shared" si="20"/>
        <v>0</v>
      </c>
      <c r="AJ78" s="176">
        <f t="shared" si="20"/>
        <v>0</v>
      </c>
      <c r="AK78" s="176">
        <f t="shared" si="20"/>
        <v>0</v>
      </c>
      <c r="AL78" s="176">
        <f t="shared" si="20"/>
        <v>0</v>
      </c>
      <c r="AM78" s="176">
        <f t="shared" si="20"/>
        <v>0</v>
      </c>
      <c r="AN78" s="176">
        <f t="shared" si="20"/>
        <v>0</v>
      </c>
      <c r="AO78" s="176">
        <f t="shared" si="20"/>
        <v>0</v>
      </c>
      <c r="AP78" s="176">
        <f t="shared" si="20"/>
        <v>0</v>
      </c>
      <c r="AQ78" s="176">
        <f t="shared" si="20"/>
        <v>0</v>
      </c>
    </row>
    <row r="79" spans="1:43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63"/>
      <c r="W79" s="64"/>
      <c r="X79" s="65"/>
      <c r="Y79" s="65"/>
      <c r="Z79" s="65"/>
      <c r="AA79" s="65"/>
      <c r="AB79" s="66"/>
      <c r="AC79" s="63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</row>
    <row r="80" spans="1:43" s="49" customFormat="1" x14ac:dyDescent="0.25">
      <c r="A80" s="187"/>
      <c r="B80" s="50" t="s">
        <v>40</v>
      </c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O80" s="125"/>
      <c r="P80" s="126"/>
      <c r="Q80" s="126"/>
      <c r="R80" s="126"/>
      <c r="S80" s="126"/>
      <c r="T80" s="126"/>
      <c r="U80" s="127"/>
      <c r="V80" s="46">
        <f t="shared" ref="V80" si="21">O80-C80</f>
        <v>0</v>
      </c>
      <c r="W80" s="128"/>
      <c r="X80" s="129"/>
      <c r="Y80" s="129"/>
      <c r="Z80" s="129"/>
      <c r="AA80" s="129"/>
      <c r="AB80" s="130"/>
      <c r="AC80" s="46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</row>
    <row r="81" spans="1:43" s="49" customFormat="1" x14ac:dyDescent="0.25">
      <c r="A81" s="187"/>
      <c r="B81" s="50" t="s">
        <v>41</v>
      </c>
      <c r="C81" s="125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7"/>
      <c r="O81" s="125"/>
      <c r="P81" s="126"/>
      <c r="Q81" s="126"/>
      <c r="R81" s="126"/>
      <c r="S81" s="126"/>
      <c r="T81" s="126"/>
      <c r="U81" s="127"/>
      <c r="V81" s="46">
        <f t="shared" si="5"/>
        <v>0</v>
      </c>
      <c r="W81" s="128"/>
      <c r="X81" s="129"/>
      <c r="Y81" s="129"/>
      <c r="Z81" s="129"/>
      <c r="AA81" s="129"/>
      <c r="AB81" s="130"/>
      <c r="AC81" s="46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</row>
    <row r="82" spans="1:43" s="49" customFormat="1" x14ac:dyDescent="0.25">
      <c r="A82" s="187"/>
      <c r="B82" s="50" t="s">
        <v>42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7"/>
      <c r="O82" s="125"/>
      <c r="P82" s="126"/>
      <c r="Q82" s="126"/>
      <c r="R82" s="126"/>
      <c r="S82" s="126"/>
      <c r="T82" s="126"/>
      <c r="U82" s="127"/>
      <c r="V82" s="46">
        <f t="shared" si="5"/>
        <v>0</v>
      </c>
      <c r="W82" s="128"/>
      <c r="X82" s="129"/>
      <c r="Y82" s="129"/>
      <c r="Z82" s="129"/>
      <c r="AA82" s="129"/>
      <c r="AB82" s="130"/>
      <c r="AC82" s="46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</row>
    <row r="83" spans="1:43" s="49" customFormat="1" x14ac:dyDescent="0.25">
      <c r="A83" s="187"/>
      <c r="B83" s="50" t="s">
        <v>43</v>
      </c>
      <c r="C83" s="125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7"/>
      <c r="O83" s="125"/>
      <c r="P83" s="126"/>
      <c r="Q83" s="126"/>
      <c r="R83" s="126"/>
      <c r="S83" s="126"/>
      <c r="T83" s="126"/>
      <c r="U83" s="127"/>
      <c r="V83" s="46">
        <f t="shared" si="5"/>
        <v>0</v>
      </c>
      <c r="W83" s="128"/>
      <c r="X83" s="129"/>
      <c r="Y83" s="129"/>
      <c r="Z83" s="129"/>
      <c r="AA83" s="129"/>
      <c r="AB83" s="130"/>
      <c r="AC83" s="46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</row>
    <row r="84" spans="1:43" s="49" customFormat="1" x14ac:dyDescent="0.25">
      <c r="A84" s="187"/>
      <c r="B84" s="50" t="s">
        <v>44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7"/>
      <c r="V84" s="46">
        <f t="shared" si="5"/>
        <v>0</v>
      </c>
      <c r="W84" s="128"/>
      <c r="X84" s="129"/>
      <c r="Y84" s="129"/>
      <c r="Z84" s="129"/>
      <c r="AA84" s="129"/>
      <c r="AB84" s="130"/>
      <c r="AC84" s="46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</row>
    <row r="85" spans="1:43" s="165" customFormat="1" x14ac:dyDescent="0.25">
      <c r="A85" s="188"/>
      <c r="B85" s="50" t="s">
        <v>45</v>
      </c>
      <c r="C85" s="166">
        <f>SUM(C80:C84)</f>
        <v>0</v>
      </c>
      <c r="D85" s="167">
        <f t="shared" ref="D85:AQ85" si="22">SUM(D80:D84)</f>
        <v>0</v>
      </c>
      <c r="E85" s="167">
        <f t="shared" si="22"/>
        <v>0</v>
      </c>
      <c r="F85" s="167">
        <f t="shared" si="22"/>
        <v>0</v>
      </c>
      <c r="G85" s="167">
        <f t="shared" si="22"/>
        <v>0</v>
      </c>
      <c r="H85" s="167">
        <f t="shared" si="22"/>
        <v>0</v>
      </c>
      <c r="I85" s="167">
        <f t="shared" si="22"/>
        <v>0</v>
      </c>
      <c r="J85" s="167">
        <f t="shared" si="22"/>
        <v>0</v>
      </c>
      <c r="K85" s="167">
        <f t="shared" si="22"/>
        <v>0</v>
      </c>
      <c r="L85" s="167">
        <f t="shared" si="22"/>
        <v>0</v>
      </c>
      <c r="M85" s="167">
        <f t="shared" si="22"/>
        <v>0</v>
      </c>
      <c r="N85" s="169">
        <f t="shared" si="22"/>
        <v>0</v>
      </c>
      <c r="O85" s="166">
        <f t="shared" si="22"/>
        <v>0</v>
      </c>
      <c r="P85" s="167">
        <f t="shared" si="22"/>
        <v>0</v>
      </c>
      <c r="Q85" s="167">
        <f t="shared" si="22"/>
        <v>0</v>
      </c>
      <c r="R85" s="167">
        <f t="shared" si="22"/>
        <v>0</v>
      </c>
      <c r="S85" s="167">
        <f t="shared" si="22"/>
        <v>0</v>
      </c>
      <c r="T85" s="167">
        <f t="shared" si="22"/>
        <v>0</v>
      </c>
      <c r="U85" s="169">
        <f t="shared" si="22"/>
        <v>0</v>
      </c>
      <c r="V85" s="168">
        <f t="shared" si="18"/>
        <v>0</v>
      </c>
      <c r="W85" s="170">
        <f t="shared" si="22"/>
        <v>0</v>
      </c>
      <c r="X85" s="171">
        <f t="shared" si="22"/>
        <v>0</v>
      </c>
      <c r="Y85" s="171">
        <f t="shared" si="22"/>
        <v>0</v>
      </c>
      <c r="Z85" s="171">
        <f t="shared" si="22"/>
        <v>0</v>
      </c>
      <c r="AA85" s="171">
        <f t="shared" si="22"/>
        <v>0</v>
      </c>
      <c r="AB85" s="172">
        <f t="shared" si="22"/>
        <v>0</v>
      </c>
      <c r="AC85" s="168">
        <f t="shared" si="22"/>
        <v>0</v>
      </c>
      <c r="AD85" s="170">
        <f t="shared" si="22"/>
        <v>0</v>
      </c>
      <c r="AE85" s="170">
        <f t="shared" si="22"/>
        <v>0</v>
      </c>
      <c r="AF85" s="170">
        <f t="shared" si="22"/>
        <v>0</v>
      </c>
      <c r="AG85" s="170">
        <f t="shared" si="22"/>
        <v>0</v>
      </c>
      <c r="AH85" s="170">
        <f t="shared" si="22"/>
        <v>0</v>
      </c>
      <c r="AI85" s="170">
        <f t="shared" si="22"/>
        <v>0</v>
      </c>
      <c r="AJ85" s="170">
        <f t="shared" si="22"/>
        <v>0</v>
      </c>
      <c r="AK85" s="170">
        <f t="shared" si="22"/>
        <v>0</v>
      </c>
      <c r="AL85" s="170">
        <f t="shared" si="22"/>
        <v>0</v>
      </c>
      <c r="AM85" s="170">
        <f t="shared" si="22"/>
        <v>0</v>
      </c>
      <c r="AN85" s="170">
        <f t="shared" si="22"/>
        <v>0</v>
      </c>
      <c r="AO85" s="170">
        <f t="shared" si="22"/>
        <v>0</v>
      </c>
      <c r="AP85" s="170">
        <f t="shared" si="22"/>
        <v>0</v>
      </c>
      <c r="AQ85" s="170">
        <f t="shared" si="22"/>
        <v>0</v>
      </c>
    </row>
    <row r="86" spans="1:43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63"/>
      <c r="W86" s="64"/>
      <c r="X86" s="65"/>
      <c r="Y86" s="65"/>
      <c r="Z86" s="65"/>
      <c r="AA86" s="65"/>
      <c r="AB86" s="66"/>
      <c r="AC86" s="63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  <row r="87" spans="1:43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26"/>
      <c r="Q87" s="126"/>
      <c r="R87" s="126"/>
      <c r="S87" s="126"/>
      <c r="T87" s="126"/>
      <c r="U87" s="127"/>
      <c r="V87" s="46">
        <f t="shared" ref="V87:V140" si="23">O87-C87</f>
        <v>0</v>
      </c>
      <c r="W87" s="128"/>
      <c r="X87" s="129"/>
      <c r="Y87" s="129"/>
      <c r="Z87" s="129"/>
      <c r="AA87" s="129"/>
      <c r="AB87" s="130"/>
      <c r="AC87" s="46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</row>
    <row r="88" spans="1:43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26"/>
      <c r="Q88" s="126"/>
      <c r="R88" s="126"/>
      <c r="S88" s="126"/>
      <c r="T88" s="126"/>
      <c r="U88" s="127"/>
      <c r="V88" s="46">
        <f t="shared" si="23"/>
        <v>0</v>
      </c>
      <c r="W88" s="128"/>
      <c r="X88" s="129"/>
      <c r="Y88" s="129"/>
      <c r="Z88" s="129"/>
      <c r="AA88" s="129"/>
      <c r="AB88" s="130"/>
      <c r="AC88" s="46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</row>
    <row r="89" spans="1:43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26"/>
      <c r="Q89" s="126"/>
      <c r="R89" s="126"/>
      <c r="S89" s="126"/>
      <c r="T89" s="126"/>
      <c r="U89" s="127"/>
      <c r="V89" s="46">
        <f t="shared" si="23"/>
        <v>0</v>
      </c>
      <c r="W89" s="128"/>
      <c r="X89" s="129"/>
      <c r="Y89" s="129"/>
      <c r="Z89" s="129"/>
      <c r="AA89" s="129"/>
      <c r="AB89" s="130"/>
      <c r="AC89" s="46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</row>
    <row r="90" spans="1:43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26"/>
      <c r="Q90" s="126"/>
      <c r="R90" s="126"/>
      <c r="S90" s="126"/>
      <c r="T90" s="126"/>
      <c r="U90" s="127"/>
      <c r="V90" s="46">
        <f t="shared" si="23"/>
        <v>0</v>
      </c>
      <c r="W90" s="128"/>
      <c r="X90" s="129"/>
      <c r="Y90" s="129"/>
      <c r="Z90" s="129"/>
      <c r="AA90" s="129"/>
      <c r="AB90" s="130"/>
      <c r="AC90" s="46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</row>
    <row r="91" spans="1:43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26"/>
      <c r="Q91" s="126"/>
      <c r="R91" s="126"/>
      <c r="S91" s="126"/>
      <c r="T91" s="126"/>
      <c r="U91" s="127"/>
      <c r="V91" s="46">
        <f t="shared" si="23"/>
        <v>0</v>
      </c>
      <c r="W91" s="128"/>
      <c r="X91" s="129"/>
      <c r="Y91" s="129"/>
      <c r="Z91" s="129"/>
      <c r="AA91" s="129"/>
      <c r="AB91" s="130"/>
      <c r="AC91" s="46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</row>
    <row r="92" spans="1:43" s="165" customFormat="1" x14ac:dyDescent="0.25">
      <c r="A92" s="188"/>
      <c r="B92" s="50" t="s">
        <v>45</v>
      </c>
      <c r="C92" s="166">
        <f>SUM(C87:C91)</f>
        <v>0</v>
      </c>
      <c r="D92" s="167">
        <f t="shared" ref="D92:AQ106" si="24">SUM(D87:D91)</f>
        <v>0</v>
      </c>
      <c r="E92" s="167">
        <f t="shared" si="24"/>
        <v>0</v>
      </c>
      <c r="F92" s="167">
        <f t="shared" si="24"/>
        <v>0</v>
      </c>
      <c r="G92" s="167">
        <f t="shared" si="24"/>
        <v>0</v>
      </c>
      <c r="H92" s="167">
        <f t="shared" si="24"/>
        <v>0</v>
      </c>
      <c r="I92" s="167">
        <f t="shared" si="24"/>
        <v>0</v>
      </c>
      <c r="J92" s="167">
        <f t="shared" si="24"/>
        <v>0</v>
      </c>
      <c r="K92" s="167">
        <f t="shared" si="24"/>
        <v>0</v>
      </c>
      <c r="L92" s="167">
        <f t="shared" si="24"/>
        <v>0</v>
      </c>
      <c r="M92" s="167">
        <f t="shared" si="24"/>
        <v>0</v>
      </c>
      <c r="N92" s="169">
        <f t="shared" si="24"/>
        <v>0</v>
      </c>
      <c r="O92" s="166">
        <f t="shared" si="24"/>
        <v>0</v>
      </c>
      <c r="P92" s="167">
        <f t="shared" si="24"/>
        <v>0</v>
      </c>
      <c r="Q92" s="167">
        <f t="shared" si="24"/>
        <v>0</v>
      </c>
      <c r="R92" s="167">
        <f t="shared" si="24"/>
        <v>0</v>
      </c>
      <c r="S92" s="167">
        <f t="shared" si="24"/>
        <v>0</v>
      </c>
      <c r="T92" s="167">
        <f t="shared" si="24"/>
        <v>0</v>
      </c>
      <c r="U92" s="169">
        <f t="shared" si="24"/>
        <v>0</v>
      </c>
      <c r="V92" s="168">
        <f t="shared" si="24"/>
        <v>0</v>
      </c>
      <c r="W92" s="170">
        <f t="shared" si="24"/>
        <v>0</v>
      </c>
      <c r="X92" s="171">
        <f t="shared" si="24"/>
        <v>0</v>
      </c>
      <c r="Y92" s="171">
        <f t="shared" si="24"/>
        <v>0</v>
      </c>
      <c r="Z92" s="171">
        <f t="shared" si="24"/>
        <v>0</v>
      </c>
      <c r="AA92" s="171">
        <f t="shared" si="24"/>
        <v>0</v>
      </c>
      <c r="AB92" s="172">
        <f t="shared" si="24"/>
        <v>0</v>
      </c>
      <c r="AC92" s="168">
        <f t="shared" si="24"/>
        <v>0</v>
      </c>
      <c r="AD92" s="170">
        <f t="shared" si="24"/>
        <v>0</v>
      </c>
      <c r="AE92" s="170">
        <f t="shared" si="24"/>
        <v>0</v>
      </c>
      <c r="AF92" s="170">
        <f t="shared" si="24"/>
        <v>0</v>
      </c>
      <c r="AG92" s="170">
        <f t="shared" si="24"/>
        <v>0</v>
      </c>
      <c r="AH92" s="170">
        <f t="shared" si="24"/>
        <v>0</v>
      </c>
      <c r="AI92" s="170">
        <f t="shared" si="24"/>
        <v>0</v>
      </c>
      <c r="AJ92" s="170">
        <f t="shared" si="24"/>
        <v>0</v>
      </c>
      <c r="AK92" s="170">
        <f t="shared" si="24"/>
        <v>0</v>
      </c>
      <c r="AL92" s="170">
        <f t="shared" si="24"/>
        <v>0</v>
      </c>
      <c r="AM92" s="170">
        <f t="shared" si="24"/>
        <v>0</v>
      </c>
      <c r="AN92" s="170">
        <f t="shared" si="24"/>
        <v>0</v>
      </c>
      <c r="AO92" s="170">
        <f t="shared" si="24"/>
        <v>0</v>
      </c>
      <c r="AP92" s="170">
        <f t="shared" si="24"/>
        <v>0</v>
      </c>
      <c r="AQ92" s="170">
        <f t="shared" si="24"/>
        <v>0</v>
      </c>
    </row>
    <row r="93" spans="1:43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63"/>
      <c r="W93" s="64"/>
      <c r="X93" s="65"/>
      <c r="Y93" s="65"/>
      <c r="Z93" s="65"/>
      <c r="AA93" s="65"/>
      <c r="AB93" s="66"/>
      <c r="AC93" s="63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</row>
    <row r="94" spans="1:43" s="49" customFormat="1" x14ac:dyDescent="0.25">
      <c r="A94" s="187"/>
      <c r="B94" s="50" t="s">
        <v>40</v>
      </c>
      <c r="C94" s="125">
        <v>160498839.06999999</v>
      </c>
      <c r="D94" s="126">
        <v>101912781.87</v>
      </c>
      <c r="E94" s="126">
        <v>59501808.710000001</v>
      </c>
      <c r="F94" s="126">
        <v>31040729.950000003</v>
      </c>
      <c r="G94" s="126">
        <v>22904463.910000004</v>
      </c>
      <c r="H94" s="126">
        <v>21223585.590000004</v>
      </c>
      <c r="I94" s="126">
        <v>20274928.300000001</v>
      </c>
      <c r="J94" s="126">
        <v>30857767.469999995</v>
      </c>
      <c r="K94" s="126">
        <v>57655759.730000004</v>
      </c>
      <c r="L94" s="126">
        <v>139070183.20999998</v>
      </c>
      <c r="M94" s="126">
        <v>151262160.58000004</v>
      </c>
      <c r="N94" s="127">
        <v>131585657.97000001</v>
      </c>
      <c r="O94" s="125">
        <v>118504794.71000001</v>
      </c>
      <c r="P94" s="126"/>
      <c r="Q94" s="126"/>
      <c r="R94" s="126"/>
      <c r="S94" s="126"/>
      <c r="T94" s="126"/>
      <c r="U94" s="127"/>
      <c r="V94" s="46">
        <f t="shared" ref="V94" si="25">O94-C94</f>
        <v>-41994044.359999985</v>
      </c>
      <c r="W94" s="128"/>
      <c r="X94" s="129"/>
      <c r="Y94" s="129"/>
      <c r="Z94" s="129"/>
      <c r="AA94" s="129"/>
      <c r="AB94" s="130"/>
      <c r="AC94" s="46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</row>
    <row r="95" spans="1:43" s="49" customFormat="1" x14ac:dyDescent="0.25">
      <c r="A95" s="187"/>
      <c r="B95" s="50" t="s">
        <v>41</v>
      </c>
      <c r="C95" s="125">
        <v>17155924.989999998</v>
      </c>
      <c r="D95" s="126">
        <v>12945709.289999999</v>
      </c>
      <c r="E95" s="126">
        <v>7393781.9699999988</v>
      </c>
      <c r="F95" s="126">
        <v>3727677.2899999996</v>
      </c>
      <c r="G95" s="126">
        <v>2352973.7800000003</v>
      </c>
      <c r="H95" s="126">
        <v>2147878.4699999997</v>
      </c>
      <c r="I95" s="126">
        <v>1943433.6</v>
      </c>
      <c r="J95" s="126">
        <v>2961014.05</v>
      </c>
      <c r="K95" s="126">
        <v>4281072.07</v>
      </c>
      <c r="L95" s="126">
        <v>12085286.299999999</v>
      </c>
      <c r="M95" s="126">
        <v>13859600.329999998</v>
      </c>
      <c r="N95" s="127">
        <v>13017196.670000002</v>
      </c>
      <c r="O95" s="125">
        <v>12218091.699999999</v>
      </c>
      <c r="P95" s="126"/>
      <c r="Q95" s="126"/>
      <c r="R95" s="126"/>
      <c r="S95" s="126"/>
      <c r="T95" s="126"/>
      <c r="U95" s="127"/>
      <c r="V95" s="46">
        <f t="shared" si="23"/>
        <v>-4937833.2899999991</v>
      </c>
      <c r="W95" s="128"/>
      <c r="X95" s="129"/>
      <c r="Y95" s="129"/>
      <c r="Z95" s="129"/>
      <c r="AA95" s="129"/>
      <c r="AB95" s="130"/>
      <c r="AC95" s="46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</row>
    <row r="96" spans="1:43" s="49" customFormat="1" x14ac:dyDescent="0.25">
      <c r="A96" s="187"/>
      <c r="B96" s="50" t="s">
        <v>42</v>
      </c>
      <c r="C96" s="125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7"/>
      <c r="O96" s="125"/>
      <c r="P96" s="126"/>
      <c r="Q96" s="126"/>
      <c r="R96" s="126"/>
      <c r="S96" s="126"/>
      <c r="T96" s="126"/>
      <c r="U96" s="127"/>
      <c r="V96" s="46">
        <f t="shared" si="23"/>
        <v>0</v>
      </c>
      <c r="W96" s="128"/>
      <c r="X96" s="129"/>
      <c r="Y96" s="129"/>
      <c r="Z96" s="129"/>
      <c r="AA96" s="129"/>
      <c r="AB96" s="130"/>
      <c r="AC96" s="46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</row>
    <row r="97" spans="1:43" s="49" customFormat="1" x14ac:dyDescent="0.25">
      <c r="A97" s="187"/>
      <c r="B97" s="50" t="s">
        <v>43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7"/>
      <c r="O97" s="125"/>
      <c r="P97" s="126"/>
      <c r="Q97" s="126"/>
      <c r="R97" s="126"/>
      <c r="S97" s="126"/>
      <c r="T97" s="126"/>
      <c r="U97" s="127"/>
      <c r="V97" s="46">
        <f t="shared" si="23"/>
        <v>0</v>
      </c>
      <c r="W97" s="128"/>
      <c r="X97" s="129"/>
      <c r="Y97" s="129"/>
      <c r="Z97" s="129"/>
      <c r="AA97" s="129"/>
      <c r="AB97" s="130"/>
      <c r="AC97" s="46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</row>
    <row r="98" spans="1:43" s="49" customFormat="1" x14ac:dyDescent="0.25">
      <c r="A98" s="187"/>
      <c r="B98" s="50" t="s">
        <v>44</v>
      </c>
      <c r="C98" s="125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7"/>
      <c r="O98" s="125"/>
      <c r="P98" s="126"/>
      <c r="Q98" s="126"/>
      <c r="R98" s="126"/>
      <c r="S98" s="126"/>
      <c r="T98" s="126"/>
      <c r="U98" s="127"/>
      <c r="V98" s="46">
        <f t="shared" si="23"/>
        <v>0</v>
      </c>
      <c r="W98" s="128"/>
      <c r="X98" s="129"/>
      <c r="Y98" s="129"/>
      <c r="Z98" s="129"/>
      <c r="AA98" s="129"/>
      <c r="AB98" s="130"/>
      <c r="AC98" s="46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</row>
    <row r="99" spans="1:43" s="165" customFormat="1" ht="15.75" thickBot="1" x14ac:dyDescent="0.3">
      <c r="A99" s="188"/>
      <c r="B99" s="67" t="s">
        <v>45</v>
      </c>
      <c r="C99" s="159">
        <f>SUM(C94:C98)</f>
        <v>177654764.06</v>
      </c>
      <c r="D99" s="160">
        <f t="shared" ref="D99:AQ99" si="26">SUM(D94:D98)</f>
        <v>114858491.16</v>
      </c>
      <c r="E99" s="160">
        <f t="shared" si="26"/>
        <v>66895590.68</v>
      </c>
      <c r="F99" s="160">
        <f t="shared" si="26"/>
        <v>34768407.240000002</v>
      </c>
      <c r="G99" s="160">
        <f t="shared" si="26"/>
        <v>25257437.690000005</v>
      </c>
      <c r="H99" s="160">
        <f t="shared" si="26"/>
        <v>23371464.060000002</v>
      </c>
      <c r="I99" s="160">
        <f t="shared" si="26"/>
        <v>22218361.900000002</v>
      </c>
      <c r="J99" s="160">
        <f t="shared" si="26"/>
        <v>33818781.519999996</v>
      </c>
      <c r="K99" s="160">
        <f t="shared" si="26"/>
        <v>61936831.800000004</v>
      </c>
      <c r="L99" s="160">
        <f t="shared" si="26"/>
        <v>151155469.50999999</v>
      </c>
      <c r="M99" s="160">
        <f t="shared" si="26"/>
        <v>165121760.91000003</v>
      </c>
      <c r="N99" s="161">
        <f t="shared" si="26"/>
        <v>144602854.64000002</v>
      </c>
      <c r="O99" s="159">
        <f t="shared" si="26"/>
        <v>130722886.41000001</v>
      </c>
      <c r="P99" s="160">
        <f t="shared" si="26"/>
        <v>0</v>
      </c>
      <c r="Q99" s="160">
        <f t="shared" si="26"/>
        <v>0</v>
      </c>
      <c r="R99" s="160">
        <f t="shared" si="26"/>
        <v>0</v>
      </c>
      <c r="S99" s="160">
        <f t="shared" si="26"/>
        <v>0</v>
      </c>
      <c r="T99" s="160">
        <f t="shared" si="26"/>
        <v>0</v>
      </c>
      <c r="U99" s="161">
        <f t="shared" si="26"/>
        <v>0</v>
      </c>
      <c r="V99" s="47">
        <f t="shared" si="24"/>
        <v>-46931877.649999984</v>
      </c>
      <c r="W99" s="162">
        <f t="shared" si="26"/>
        <v>0</v>
      </c>
      <c r="X99" s="163">
        <f t="shared" si="26"/>
        <v>0</v>
      </c>
      <c r="Y99" s="163">
        <f t="shared" si="26"/>
        <v>0</v>
      </c>
      <c r="Z99" s="163">
        <f t="shared" si="26"/>
        <v>0</v>
      </c>
      <c r="AA99" s="163">
        <f t="shared" si="26"/>
        <v>0</v>
      </c>
      <c r="AB99" s="164">
        <f t="shared" si="26"/>
        <v>0</v>
      </c>
      <c r="AC99" s="47">
        <f t="shared" si="26"/>
        <v>0</v>
      </c>
      <c r="AD99" s="162">
        <f t="shared" si="26"/>
        <v>0</v>
      </c>
      <c r="AE99" s="162">
        <f t="shared" si="26"/>
        <v>0</v>
      </c>
      <c r="AF99" s="162">
        <f t="shared" si="26"/>
        <v>0</v>
      </c>
      <c r="AG99" s="162">
        <f t="shared" si="26"/>
        <v>0</v>
      </c>
      <c r="AH99" s="162">
        <f t="shared" si="26"/>
        <v>0</v>
      </c>
      <c r="AI99" s="162">
        <f t="shared" si="26"/>
        <v>0</v>
      </c>
      <c r="AJ99" s="162">
        <f t="shared" si="26"/>
        <v>0</v>
      </c>
      <c r="AK99" s="162">
        <f t="shared" si="26"/>
        <v>0</v>
      </c>
      <c r="AL99" s="162">
        <f t="shared" si="26"/>
        <v>0</v>
      </c>
      <c r="AM99" s="162">
        <f t="shared" si="26"/>
        <v>0</v>
      </c>
      <c r="AN99" s="162">
        <f t="shared" si="26"/>
        <v>0</v>
      </c>
      <c r="AO99" s="162">
        <f t="shared" si="26"/>
        <v>0</v>
      </c>
      <c r="AP99" s="162">
        <f t="shared" si="26"/>
        <v>0</v>
      </c>
      <c r="AQ99" s="162">
        <f t="shared" si="26"/>
        <v>0</v>
      </c>
    </row>
    <row r="100" spans="1:43" s="49" customFormat="1" x14ac:dyDescent="0.25">
      <c r="A100" s="187">
        <f>+A93+1</f>
        <v>14</v>
      </c>
      <c r="B100" s="131" t="s">
        <v>39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121"/>
      <c r="W100" s="122"/>
      <c r="X100" s="123"/>
      <c r="Y100" s="123"/>
      <c r="Z100" s="123"/>
      <c r="AA100" s="123"/>
      <c r="AB100" s="124"/>
      <c r="AC100" s="121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</row>
    <row r="101" spans="1:43" s="49" customFormat="1" x14ac:dyDescent="0.25">
      <c r="A101" s="187"/>
      <c r="B101" s="50" t="s">
        <v>40</v>
      </c>
      <c r="C101" s="125">
        <v>138602550.78</v>
      </c>
      <c r="D101" s="126">
        <v>118294408.15000001</v>
      </c>
      <c r="E101" s="126">
        <v>90706955.150000006</v>
      </c>
      <c r="F101" s="46">
        <v>58415258.789999992</v>
      </c>
      <c r="G101" s="126">
        <v>49532418.420000002</v>
      </c>
      <c r="H101" s="126">
        <v>41903218.209999993</v>
      </c>
      <c r="I101" s="126">
        <v>37476944.079999998</v>
      </c>
      <c r="J101" s="126">
        <v>40894012.159999989</v>
      </c>
      <c r="K101" s="126">
        <v>44170436.689999998</v>
      </c>
      <c r="L101" s="126">
        <v>90653958.959999993</v>
      </c>
      <c r="M101" s="126">
        <v>115194909.90000001</v>
      </c>
      <c r="N101" s="127">
        <v>109600193.13</v>
      </c>
      <c r="O101" s="125">
        <v>116256205.43000001</v>
      </c>
      <c r="P101" s="126"/>
      <c r="Q101" s="126"/>
      <c r="R101" s="126"/>
      <c r="S101" s="126"/>
      <c r="T101" s="126"/>
      <c r="U101" s="127"/>
      <c r="V101" s="46">
        <f t="shared" ref="V101" si="27">O101-C101</f>
        <v>-22346345.349999994</v>
      </c>
      <c r="W101" s="128"/>
      <c r="X101" s="129"/>
      <c r="Y101" s="129"/>
      <c r="Z101" s="129"/>
      <c r="AA101" s="129"/>
      <c r="AB101" s="130"/>
      <c r="AC101" s="54">
        <v>19917454.539999999</v>
      </c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</row>
    <row r="102" spans="1:43" s="49" customFormat="1" x14ac:dyDescent="0.25">
      <c r="A102" s="187"/>
      <c r="B102" s="50" t="s">
        <v>41</v>
      </c>
      <c r="C102" s="125">
        <v>8467494.1500000004</v>
      </c>
      <c r="D102" s="126">
        <v>8336638.6000000006</v>
      </c>
      <c r="E102" s="126">
        <v>5625704.2200000007</v>
      </c>
      <c r="F102" s="46">
        <v>6183116.9199999999</v>
      </c>
      <c r="G102" s="126">
        <v>3111692.8899999997</v>
      </c>
      <c r="H102" s="126">
        <v>2588445.2800000003</v>
      </c>
      <c r="I102" s="126">
        <v>2484636.96</v>
      </c>
      <c r="J102" s="126">
        <v>2657871.06</v>
      </c>
      <c r="K102" s="126">
        <v>2221040.73</v>
      </c>
      <c r="L102" s="126">
        <v>3258518.8000000003</v>
      </c>
      <c r="M102" s="126">
        <v>8190452.5499999998</v>
      </c>
      <c r="N102" s="127">
        <v>8550920.4800000004</v>
      </c>
      <c r="O102" s="125">
        <v>7043617.6600000001</v>
      </c>
      <c r="P102" s="126"/>
      <c r="Q102" s="126"/>
      <c r="R102" s="126"/>
      <c r="S102" s="126"/>
      <c r="T102" s="126"/>
      <c r="U102" s="127"/>
      <c r="V102" s="46">
        <f t="shared" si="23"/>
        <v>-1423876.4900000002</v>
      </c>
      <c r="W102" s="128"/>
      <c r="X102" s="129"/>
      <c r="Y102" s="129"/>
      <c r="Z102" s="129"/>
      <c r="AA102" s="129"/>
      <c r="AB102" s="130"/>
      <c r="AC102" s="54">
        <v>870787.32</v>
      </c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</row>
    <row r="103" spans="1:43" s="49" customFormat="1" x14ac:dyDescent="0.25">
      <c r="A103" s="187"/>
      <c r="B103" s="50" t="s">
        <v>42</v>
      </c>
      <c r="C103" s="125"/>
      <c r="D103" s="126"/>
      <c r="E103" s="126"/>
      <c r="F103" s="46"/>
      <c r="G103" s="126"/>
      <c r="H103" s="126"/>
      <c r="I103" s="126"/>
      <c r="J103" s="126"/>
      <c r="K103" s="126"/>
      <c r="L103" s="126"/>
      <c r="M103" s="126"/>
      <c r="N103" s="127"/>
      <c r="O103" s="125"/>
      <c r="P103" s="126"/>
      <c r="Q103" s="126"/>
      <c r="R103" s="126"/>
      <c r="S103" s="126"/>
      <c r="T103" s="126"/>
      <c r="U103" s="127"/>
      <c r="V103" s="46">
        <f t="shared" si="23"/>
        <v>0</v>
      </c>
      <c r="W103" s="128"/>
      <c r="X103" s="129"/>
      <c r="Y103" s="129"/>
      <c r="Z103" s="129"/>
      <c r="AA103" s="129"/>
      <c r="AB103" s="130"/>
      <c r="AC103" s="54">
        <v>1519985.33</v>
      </c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</row>
    <row r="104" spans="1:43" s="49" customFormat="1" x14ac:dyDescent="0.25">
      <c r="A104" s="187"/>
      <c r="B104" s="50" t="s">
        <v>43</v>
      </c>
      <c r="C104" s="125"/>
      <c r="D104" s="126"/>
      <c r="E104" s="126"/>
      <c r="F104" s="46"/>
      <c r="G104" s="126"/>
      <c r="H104" s="126"/>
      <c r="I104" s="126"/>
      <c r="J104" s="126"/>
      <c r="K104" s="126"/>
      <c r="L104" s="126"/>
      <c r="M104" s="126"/>
      <c r="N104" s="127"/>
      <c r="O104" s="125"/>
      <c r="P104" s="126"/>
      <c r="Q104" s="126"/>
      <c r="R104" s="126"/>
      <c r="S104" s="126"/>
      <c r="T104" s="126"/>
      <c r="U104" s="127"/>
      <c r="V104" s="46">
        <f t="shared" si="23"/>
        <v>0</v>
      </c>
      <c r="W104" s="128"/>
      <c r="X104" s="129"/>
      <c r="Y104" s="129"/>
      <c r="Z104" s="129"/>
      <c r="AA104" s="129"/>
      <c r="AB104" s="130"/>
      <c r="AC104" s="54">
        <v>1403707.64</v>
      </c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</row>
    <row r="105" spans="1:43" s="49" customFormat="1" x14ac:dyDescent="0.25">
      <c r="A105" s="187"/>
      <c r="B105" s="50" t="s">
        <v>44</v>
      </c>
      <c r="C105" s="125"/>
      <c r="D105" s="126"/>
      <c r="E105" s="126"/>
      <c r="F105" s="46"/>
      <c r="G105" s="126"/>
      <c r="H105" s="126"/>
      <c r="I105" s="126"/>
      <c r="J105" s="126"/>
      <c r="K105" s="126"/>
      <c r="L105" s="126"/>
      <c r="M105" s="126"/>
      <c r="N105" s="127"/>
      <c r="O105" s="125"/>
      <c r="P105" s="126"/>
      <c r="Q105" s="126"/>
      <c r="R105" s="126"/>
      <c r="S105" s="126"/>
      <c r="T105" s="126"/>
      <c r="U105" s="127"/>
      <c r="V105" s="46">
        <f t="shared" si="23"/>
        <v>0</v>
      </c>
      <c r="W105" s="128"/>
      <c r="X105" s="129"/>
      <c r="Y105" s="129"/>
      <c r="Z105" s="129"/>
      <c r="AA105" s="129"/>
      <c r="AB105" s="130"/>
      <c r="AC105" s="54">
        <v>4484251.91</v>
      </c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</row>
    <row r="106" spans="1:43" s="165" customFormat="1" x14ac:dyDescent="0.25">
      <c r="A106" s="188"/>
      <c r="B106" s="50" t="s">
        <v>45</v>
      </c>
      <c r="C106" s="166">
        <f>SUM(C101:C105)</f>
        <v>147070044.93000001</v>
      </c>
      <c r="D106" s="167">
        <f t="shared" ref="D106:AQ106" si="28">SUM(D101:D105)</f>
        <v>126631046.75</v>
      </c>
      <c r="E106" s="167">
        <f t="shared" si="28"/>
        <v>96332659.370000005</v>
      </c>
      <c r="F106" s="168">
        <f t="shared" si="28"/>
        <v>64598375.709999993</v>
      </c>
      <c r="G106" s="167">
        <f t="shared" si="28"/>
        <v>52644111.310000002</v>
      </c>
      <c r="H106" s="167">
        <f t="shared" si="28"/>
        <v>44491663.489999995</v>
      </c>
      <c r="I106" s="167">
        <f t="shared" si="28"/>
        <v>39961581.039999999</v>
      </c>
      <c r="J106" s="167">
        <f t="shared" si="28"/>
        <v>43551883.219999991</v>
      </c>
      <c r="K106" s="167">
        <f t="shared" si="28"/>
        <v>46391477.419999994</v>
      </c>
      <c r="L106" s="167">
        <f t="shared" si="28"/>
        <v>93912477.75999999</v>
      </c>
      <c r="M106" s="167">
        <f t="shared" si="28"/>
        <v>123385362.45</v>
      </c>
      <c r="N106" s="169">
        <f t="shared" si="28"/>
        <v>118151113.61</v>
      </c>
      <c r="O106" s="166">
        <f t="shared" si="28"/>
        <v>123299823.09</v>
      </c>
      <c r="P106" s="167">
        <f t="shared" si="28"/>
        <v>0</v>
      </c>
      <c r="Q106" s="167">
        <f t="shared" si="28"/>
        <v>0</v>
      </c>
      <c r="R106" s="167">
        <f t="shared" si="28"/>
        <v>0</v>
      </c>
      <c r="S106" s="167">
        <f t="shared" si="28"/>
        <v>0</v>
      </c>
      <c r="T106" s="167">
        <f t="shared" si="28"/>
        <v>0</v>
      </c>
      <c r="U106" s="169">
        <f t="shared" si="28"/>
        <v>0</v>
      </c>
      <c r="V106" s="168">
        <f t="shared" si="24"/>
        <v>-23770221.839999996</v>
      </c>
      <c r="W106" s="170">
        <f t="shared" si="28"/>
        <v>0</v>
      </c>
      <c r="X106" s="171">
        <f t="shared" si="28"/>
        <v>0</v>
      </c>
      <c r="Y106" s="171">
        <f t="shared" si="28"/>
        <v>0</v>
      </c>
      <c r="Z106" s="171">
        <f t="shared" si="28"/>
        <v>0</v>
      </c>
      <c r="AA106" s="171">
        <f t="shared" si="28"/>
        <v>0</v>
      </c>
      <c r="AB106" s="172">
        <f t="shared" si="28"/>
        <v>0</v>
      </c>
      <c r="AC106" s="58">
        <f t="shared" si="28"/>
        <v>28196186.739999998</v>
      </c>
      <c r="AD106" s="170">
        <f t="shared" si="28"/>
        <v>0</v>
      </c>
      <c r="AE106" s="170">
        <f t="shared" si="28"/>
        <v>0</v>
      </c>
      <c r="AF106" s="170">
        <f t="shared" si="28"/>
        <v>0</v>
      </c>
      <c r="AG106" s="170">
        <f t="shared" si="28"/>
        <v>0</v>
      </c>
      <c r="AH106" s="170">
        <f t="shared" si="28"/>
        <v>0</v>
      </c>
      <c r="AI106" s="170">
        <f t="shared" si="28"/>
        <v>0</v>
      </c>
      <c r="AJ106" s="170">
        <f t="shared" si="28"/>
        <v>0</v>
      </c>
      <c r="AK106" s="170">
        <f t="shared" si="28"/>
        <v>0</v>
      </c>
      <c r="AL106" s="170">
        <f t="shared" si="28"/>
        <v>0</v>
      </c>
      <c r="AM106" s="170">
        <f t="shared" si="28"/>
        <v>0</v>
      </c>
      <c r="AN106" s="170">
        <f t="shared" si="28"/>
        <v>0</v>
      </c>
      <c r="AO106" s="170">
        <f t="shared" si="28"/>
        <v>0</v>
      </c>
      <c r="AP106" s="170">
        <f t="shared" si="28"/>
        <v>0</v>
      </c>
      <c r="AQ106" s="170">
        <f t="shared" si="28"/>
        <v>0</v>
      </c>
    </row>
    <row r="107" spans="1:43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114"/>
      <c r="W107" s="115"/>
      <c r="X107" s="116"/>
      <c r="Y107" s="116"/>
      <c r="Z107" s="116"/>
      <c r="AA107" s="116"/>
      <c r="AB107" s="117"/>
      <c r="AC107" s="114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</row>
    <row r="108" spans="1:43" s="76" customFormat="1" x14ac:dyDescent="0.25">
      <c r="A108" s="187"/>
      <c r="B108" s="77" t="s">
        <v>40</v>
      </c>
      <c r="C108" s="132"/>
      <c r="D108" s="133"/>
      <c r="E108" s="133"/>
      <c r="F108" s="45"/>
      <c r="G108" s="133"/>
      <c r="H108" s="133"/>
      <c r="I108" s="133"/>
      <c r="J108" s="133"/>
      <c r="K108" s="133"/>
      <c r="L108" s="133"/>
      <c r="M108" s="133"/>
      <c r="N108" s="134"/>
      <c r="O108" s="132"/>
      <c r="P108" s="133"/>
      <c r="Q108" s="133"/>
      <c r="R108" s="133"/>
      <c r="S108" s="133"/>
      <c r="T108" s="133"/>
      <c r="U108" s="134"/>
      <c r="V108" s="45">
        <f t="shared" ref="V108" si="29">O108-C108</f>
        <v>0</v>
      </c>
      <c r="W108" s="135"/>
      <c r="X108" s="136"/>
      <c r="Y108" s="136"/>
      <c r="Z108" s="136"/>
      <c r="AA108" s="136"/>
      <c r="AB108" s="137"/>
      <c r="AC108" s="105">
        <v>131314</v>
      </c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</row>
    <row r="109" spans="1:43" s="76" customFormat="1" x14ac:dyDescent="0.25">
      <c r="A109" s="187"/>
      <c r="B109" s="77" t="s">
        <v>41</v>
      </c>
      <c r="C109" s="132"/>
      <c r="D109" s="133"/>
      <c r="E109" s="133"/>
      <c r="F109" s="45"/>
      <c r="G109" s="133"/>
      <c r="H109" s="133"/>
      <c r="I109" s="133"/>
      <c r="J109" s="133"/>
      <c r="K109" s="133"/>
      <c r="L109" s="133"/>
      <c r="M109" s="133"/>
      <c r="N109" s="134"/>
      <c r="O109" s="132"/>
      <c r="P109" s="133"/>
      <c r="Q109" s="133"/>
      <c r="R109" s="133"/>
      <c r="S109" s="133"/>
      <c r="T109" s="133"/>
      <c r="U109" s="134"/>
      <c r="V109" s="45">
        <f t="shared" si="23"/>
        <v>0</v>
      </c>
      <c r="W109" s="135"/>
      <c r="X109" s="136"/>
      <c r="Y109" s="136"/>
      <c r="Z109" s="136"/>
      <c r="AA109" s="136"/>
      <c r="AB109" s="137"/>
      <c r="AC109" s="105">
        <v>7910</v>
      </c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</row>
    <row r="110" spans="1:43" s="76" customFormat="1" x14ac:dyDescent="0.25">
      <c r="A110" s="187"/>
      <c r="B110" s="77" t="s">
        <v>42</v>
      </c>
      <c r="C110" s="132"/>
      <c r="D110" s="133"/>
      <c r="E110" s="133"/>
      <c r="F110" s="45"/>
      <c r="G110" s="133"/>
      <c r="H110" s="133"/>
      <c r="I110" s="133"/>
      <c r="J110" s="133"/>
      <c r="K110" s="133"/>
      <c r="L110" s="133"/>
      <c r="M110" s="133"/>
      <c r="N110" s="134"/>
      <c r="O110" s="132"/>
      <c r="P110" s="133"/>
      <c r="Q110" s="133"/>
      <c r="R110" s="133"/>
      <c r="S110" s="133"/>
      <c r="T110" s="133"/>
      <c r="U110" s="134"/>
      <c r="V110" s="45">
        <f t="shared" si="23"/>
        <v>0</v>
      </c>
      <c r="W110" s="135"/>
      <c r="X110" s="136"/>
      <c r="Y110" s="136"/>
      <c r="Z110" s="136"/>
      <c r="AA110" s="136"/>
      <c r="AB110" s="137"/>
      <c r="AC110" s="105">
        <v>5452</v>
      </c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</row>
    <row r="111" spans="1:43" s="76" customFormat="1" x14ac:dyDescent="0.25">
      <c r="A111" s="187"/>
      <c r="B111" s="77" t="s">
        <v>43</v>
      </c>
      <c r="C111" s="132"/>
      <c r="D111" s="133"/>
      <c r="E111" s="133"/>
      <c r="F111" s="45"/>
      <c r="G111" s="133"/>
      <c r="H111" s="133"/>
      <c r="I111" s="133"/>
      <c r="J111" s="133"/>
      <c r="K111" s="133"/>
      <c r="L111" s="133"/>
      <c r="M111" s="133"/>
      <c r="N111" s="134"/>
      <c r="O111" s="132"/>
      <c r="P111" s="133"/>
      <c r="Q111" s="133"/>
      <c r="R111" s="133"/>
      <c r="S111" s="133"/>
      <c r="T111" s="133"/>
      <c r="U111" s="134"/>
      <c r="V111" s="45">
        <f t="shared" si="23"/>
        <v>0</v>
      </c>
      <c r="W111" s="135"/>
      <c r="X111" s="136"/>
      <c r="Y111" s="136"/>
      <c r="Z111" s="136"/>
      <c r="AA111" s="136"/>
      <c r="AB111" s="137"/>
      <c r="AC111" s="105">
        <v>1665</v>
      </c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</row>
    <row r="112" spans="1:43" s="76" customFormat="1" x14ac:dyDescent="0.25">
      <c r="A112" s="187"/>
      <c r="B112" s="77" t="s">
        <v>44</v>
      </c>
      <c r="C112" s="132"/>
      <c r="D112" s="133"/>
      <c r="E112" s="133"/>
      <c r="F112" s="45"/>
      <c r="G112" s="133"/>
      <c r="H112" s="133"/>
      <c r="I112" s="133"/>
      <c r="J112" s="133"/>
      <c r="K112" s="133"/>
      <c r="L112" s="133"/>
      <c r="M112" s="133"/>
      <c r="N112" s="134"/>
      <c r="O112" s="132"/>
      <c r="P112" s="133"/>
      <c r="Q112" s="133"/>
      <c r="R112" s="133"/>
      <c r="S112" s="133"/>
      <c r="T112" s="133"/>
      <c r="U112" s="134"/>
      <c r="V112" s="45">
        <f t="shared" si="23"/>
        <v>0</v>
      </c>
      <c r="W112" s="135"/>
      <c r="X112" s="136"/>
      <c r="Y112" s="136"/>
      <c r="Z112" s="136"/>
      <c r="AA112" s="136"/>
      <c r="AB112" s="137"/>
      <c r="AC112" s="105">
        <v>1250</v>
      </c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</row>
    <row r="113" spans="1:43" s="93" customFormat="1" ht="15.75" thickBot="1" x14ac:dyDescent="0.3">
      <c r="A113" s="188"/>
      <c r="B113" s="85" t="s">
        <v>45</v>
      </c>
      <c r="C113" s="86">
        <f>SUM(C108:C112)</f>
        <v>0</v>
      </c>
      <c r="D113" s="87">
        <f t="shared" ref="D113:AQ127" si="30">SUM(D108:D112)</f>
        <v>0</v>
      </c>
      <c r="E113" s="87">
        <f t="shared" si="30"/>
        <v>0</v>
      </c>
      <c r="F113" s="89">
        <f t="shared" si="30"/>
        <v>0</v>
      </c>
      <c r="G113" s="87">
        <f t="shared" si="30"/>
        <v>0</v>
      </c>
      <c r="H113" s="87">
        <f t="shared" si="30"/>
        <v>0</v>
      </c>
      <c r="I113" s="87">
        <f t="shared" si="30"/>
        <v>0</v>
      </c>
      <c r="J113" s="87">
        <f t="shared" si="30"/>
        <v>0</v>
      </c>
      <c r="K113" s="87">
        <f t="shared" si="30"/>
        <v>0</v>
      </c>
      <c r="L113" s="87">
        <f t="shared" si="30"/>
        <v>0</v>
      </c>
      <c r="M113" s="87">
        <f t="shared" si="30"/>
        <v>0</v>
      </c>
      <c r="N113" s="88">
        <f t="shared" si="30"/>
        <v>0</v>
      </c>
      <c r="O113" s="86">
        <f t="shared" si="30"/>
        <v>0</v>
      </c>
      <c r="P113" s="87">
        <f t="shared" si="30"/>
        <v>0</v>
      </c>
      <c r="Q113" s="87">
        <f t="shared" si="30"/>
        <v>0</v>
      </c>
      <c r="R113" s="87">
        <f t="shared" si="30"/>
        <v>0</v>
      </c>
      <c r="S113" s="87">
        <f t="shared" si="30"/>
        <v>0</v>
      </c>
      <c r="T113" s="87">
        <f t="shared" si="30"/>
        <v>0</v>
      </c>
      <c r="U113" s="88">
        <f t="shared" si="30"/>
        <v>0</v>
      </c>
      <c r="V113" s="89">
        <f t="shared" si="30"/>
        <v>0</v>
      </c>
      <c r="W113" s="90">
        <f t="shared" si="30"/>
        <v>0</v>
      </c>
      <c r="X113" s="91">
        <f t="shared" si="30"/>
        <v>0</v>
      </c>
      <c r="Y113" s="91">
        <f t="shared" si="30"/>
        <v>0</v>
      </c>
      <c r="Z113" s="91">
        <f t="shared" si="30"/>
        <v>0</v>
      </c>
      <c r="AA113" s="91">
        <f t="shared" si="30"/>
        <v>0</v>
      </c>
      <c r="AB113" s="92">
        <f t="shared" si="30"/>
        <v>0</v>
      </c>
      <c r="AC113" s="89">
        <f t="shared" si="30"/>
        <v>147591</v>
      </c>
      <c r="AD113" s="90">
        <f t="shared" si="30"/>
        <v>0</v>
      </c>
      <c r="AE113" s="90">
        <f t="shared" si="30"/>
        <v>0</v>
      </c>
      <c r="AF113" s="90">
        <f t="shared" si="30"/>
        <v>0</v>
      </c>
      <c r="AG113" s="90">
        <f t="shared" si="30"/>
        <v>0</v>
      </c>
      <c r="AH113" s="90">
        <f t="shared" si="30"/>
        <v>0</v>
      </c>
      <c r="AI113" s="90">
        <f t="shared" si="30"/>
        <v>0</v>
      </c>
      <c r="AJ113" s="90">
        <f t="shared" si="30"/>
        <v>0</v>
      </c>
      <c r="AK113" s="90">
        <f t="shared" si="30"/>
        <v>0</v>
      </c>
      <c r="AL113" s="90">
        <f t="shared" si="30"/>
        <v>0</v>
      </c>
      <c r="AM113" s="90">
        <f t="shared" si="30"/>
        <v>0</v>
      </c>
      <c r="AN113" s="90">
        <f t="shared" si="30"/>
        <v>0</v>
      </c>
      <c r="AO113" s="90">
        <f t="shared" si="30"/>
        <v>0</v>
      </c>
      <c r="AP113" s="90">
        <f t="shared" si="30"/>
        <v>0</v>
      </c>
      <c r="AQ113" s="90">
        <f t="shared" si="30"/>
        <v>0</v>
      </c>
    </row>
    <row r="114" spans="1:43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121"/>
      <c r="W114" s="122"/>
      <c r="X114" s="123"/>
      <c r="Y114" s="123"/>
      <c r="Z114" s="123"/>
      <c r="AA114" s="123"/>
      <c r="AB114" s="124"/>
      <c r="AC114" s="121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</row>
    <row r="115" spans="1:43" s="49" customFormat="1" x14ac:dyDescent="0.25">
      <c r="A115" s="187"/>
      <c r="B115" s="50" t="s">
        <v>40</v>
      </c>
      <c r="C115" s="125"/>
      <c r="D115" s="126"/>
      <c r="E115" s="126"/>
      <c r="F115" s="46"/>
      <c r="G115" s="126"/>
      <c r="H115" s="126"/>
      <c r="I115" s="126"/>
      <c r="J115" s="126"/>
      <c r="K115" s="126"/>
      <c r="L115" s="126"/>
      <c r="M115" s="126"/>
      <c r="N115" s="127"/>
      <c r="O115" s="125"/>
      <c r="P115" s="126"/>
      <c r="Q115" s="126"/>
      <c r="R115" s="126"/>
      <c r="S115" s="126"/>
      <c r="T115" s="126"/>
      <c r="U115" s="127"/>
      <c r="V115" s="46">
        <f t="shared" ref="V115" si="31">O115-C115</f>
        <v>0</v>
      </c>
      <c r="W115" s="128"/>
      <c r="X115" s="129"/>
      <c r="Y115" s="129"/>
      <c r="Z115" s="129"/>
      <c r="AA115" s="129"/>
      <c r="AB115" s="130"/>
      <c r="AC115" s="46">
        <f>AC94-AC101</f>
        <v>-19917454.539999999</v>
      </c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</row>
    <row r="116" spans="1:43" s="49" customFormat="1" x14ac:dyDescent="0.25">
      <c r="A116" s="187"/>
      <c r="B116" s="50" t="s">
        <v>41</v>
      </c>
      <c r="C116" s="125"/>
      <c r="D116" s="126"/>
      <c r="E116" s="126"/>
      <c r="F116" s="46"/>
      <c r="G116" s="126"/>
      <c r="H116" s="126"/>
      <c r="I116" s="126"/>
      <c r="J116" s="126"/>
      <c r="K116" s="126"/>
      <c r="L116" s="126"/>
      <c r="M116" s="126"/>
      <c r="N116" s="127"/>
      <c r="O116" s="125"/>
      <c r="P116" s="126"/>
      <c r="Q116" s="126"/>
      <c r="R116" s="126"/>
      <c r="S116" s="126"/>
      <c r="T116" s="126"/>
      <c r="U116" s="127"/>
      <c r="V116" s="46">
        <f t="shared" si="23"/>
        <v>0</v>
      </c>
      <c r="W116" s="128"/>
      <c r="X116" s="129"/>
      <c r="Y116" s="129"/>
      <c r="Z116" s="129"/>
      <c r="AA116" s="129"/>
      <c r="AB116" s="130"/>
      <c r="AC116" s="46">
        <f t="shared" ref="AC116:AC119" si="32">AC95-AC102</f>
        <v>-870787.32</v>
      </c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</row>
    <row r="117" spans="1:43" s="49" customFormat="1" x14ac:dyDescent="0.25">
      <c r="A117" s="187"/>
      <c r="B117" s="50" t="s">
        <v>42</v>
      </c>
      <c r="C117" s="125"/>
      <c r="D117" s="126"/>
      <c r="E117" s="126"/>
      <c r="F117" s="46"/>
      <c r="G117" s="126"/>
      <c r="H117" s="126"/>
      <c r="I117" s="126"/>
      <c r="J117" s="126"/>
      <c r="K117" s="126"/>
      <c r="L117" s="126"/>
      <c r="M117" s="126"/>
      <c r="N117" s="127"/>
      <c r="O117" s="125"/>
      <c r="P117" s="126"/>
      <c r="Q117" s="126"/>
      <c r="R117" s="126"/>
      <c r="S117" s="126"/>
      <c r="T117" s="126"/>
      <c r="U117" s="127"/>
      <c r="V117" s="46">
        <f t="shared" si="23"/>
        <v>0</v>
      </c>
      <c r="W117" s="128"/>
      <c r="X117" s="129"/>
      <c r="Y117" s="129"/>
      <c r="Z117" s="129"/>
      <c r="AA117" s="129"/>
      <c r="AB117" s="130"/>
      <c r="AC117" s="46">
        <f t="shared" si="32"/>
        <v>-1519985.33</v>
      </c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</row>
    <row r="118" spans="1:43" s="49" customFormat="1" x14ac:dyDescent="0.25">
      <c r="A118" s="187"/>
      <c r="B118" s="50" t="s">
        <v>43</v>
      </c>
      <c r="C118" s="125"/>
      <c r="D118" s="126"/>
      <c r="E118" s="126"/>
      <c r="F118" s="46"/>
      <c r="G118" s="126"/>
      <c r="H118" s="126"/>
      <c r="I118" s="126"/>
      <c r="J118" s="126"/>
      <c r="K118" s="126"/>
      <c r="L118" s="126"/>
      <c r="M118" s="126"/>
      <c r="N118" s="127"/>
      <c r="O118" s="125"/>
      <c r="P118" s="126"/>
      <c r="Q118" s="126"/>
      <c r="R118" s="126"/>
      <c r="S118" s="126"/>
      <c r="T118" s="126"/>
      <c r="U118" s="127"/>
      <c r="V118" s="46">
        <f t="shared" si="23"/>
        <v>0</v>
      </c>
      <c r="W118" s="128"/>
      <c r="X118" s="129"/>
      <c r="Y118" s="129"/>
      <c r="Z118" s="129"/>
      <c r="AA118" s="129"/>
      <c r="AB118" s="130"/>
      <c r="AC118" s="46">
        <f t="shared" si="32"/>
        <v>-1403707.64</v>
      </c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</row>
    <row r="119" spans="1:43" s="49" customFormat="1" x14ac:dyDescent="0.25">
      <c r="A119" s="187"/>
      <c r="B119" s="50" t="s">
        <v>44</v>
      </c>
      <c r="C119" s="125"/>
      <c r="D119" s="126"/>
      <c r="E119" s="126"/>
      <c r="F119" s="46"/>
      <c r="G119" s="126"/>
      <c r="H119" s="126"/>
      <c r="I119" s="126"/>
      <c r="J119" s="126"/>
      <c r="K119" s="126"/>
      <c r="L119" s="126"/>
      <c r="M119" s="126"/>
      <c r="N119" s="127"/>
      <c r="O119" s="125"/>
      <c r="P119" s="126"/>
      <c r="Q119" s="126"/>
      <c r="R119" s="126"/>
      <c r="S119" s="126"/>
      <c r="T119" s="126"/>
      <c r="U119" s="127"/>
      <c r="V119" s="46">
        <f t="shared" si="23"/>
        <v>0</v>
      </c>
      <c r="W119" s="128"/>
      <c r="X119" s="129"/>
      <c r="Y119" s="129"/>
      <c r="Z119" s="129"/>
      <c r="AA119" s="129"/>
      <c r="AB119" s="130"/>
      <c r="AC119" s="46">
        <f t="shared" si="32"/>
        <v>-4484251.91</v>
      </c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</row>
    <row r="120" spans="1:43" s="165" customFormat="1" ht="15.75" thickBot="1" x14ac:dyDescent="0.3">
      <c r="A120" s="188"/>
      <c r="B120" s="67" t="s">
        <v>45</v>
      </c>
      <c r="C120" s="159">
        <f>SUM(C115:C119)</f>
        <v>0</v>
      </c>
      <c r="D120" s="160">
        <f t="shared" ref="D120:AQ120" si="33">SUM(D115:D119)</f>
        <v>0</v>
      </c>
      <c r="E120" s="160">
        <f t="shared" si="33"/>
        <v>0</v>
      </c>
      <c r="F120" s="47">
        <f t="shared" si="33"/>
        <v>0</v>
      </c>
      <c r="G120" s="160">
        <f t="shared" si="33"/>
        <v>0</v>
      </c>
      <c r="H120" s="160">
        <f t="shared" si="33"/>
        <v>0</v>
      </c>
      <c r="I120" s="160">
        <f t="shared" si="33"/>
        <v>0</v>
      </c>
      <c r="J120" s="160">
        <f t="shared" si="33"/>
        <v>0</v>
      </c>
      <c r="K120" s="160">
        <f t="shared" si="33"/>
        <v>0</v>
      </c>
      <c r="L120" s="160">
        <f t="shared" si="33"/>
        <v>0</v>
      </c>
      <c r="M120" s="160">
        <f t="shared" si="33"/>
        <v>0</v>
      </c>
      <c r="N120" s="161">
        <f t="shared" si="33"/>
        <v>0</v>
      </c>
      <c r="O120" s="159">
        <f t="shared" si="33"/>
        <v>0</v>
      </c>
      <c r="P120" s="160">
        <f t="shared" si="33"/>
        <v>0</v>
      </c>
      <c r="Q120" s="160">
        <f t="shared" si="33"/>
        <v>0</v>
      </c>
      <c r="R120" s="160">
        <f t="shared" si="33"/>
        <v>0</v>
      </c>
      <c r="S120" s="160">
        <f t="shared" si="33"/>
        <v>0</v>
      </c>
      <c r="T120" s="160">
        <f t="shared" si="33"/>
        <v>0</v>
      </c>
      <c r="U120" s="161">
        <f t="shared" si="33"/>
        <v>0</v>
      </c>
      <c r="V120" s="47">
        <f t="shared" si="30"/>
        <v>0</v>
      </c>
      <c r="W120" s="162">
        <f t="shared" si="33"/>
        <v>0</v>
      </c>
      <c r="X120" s="163">
        <f t="shared" si="33"/>
        <v>0</v>
      </c>
      <c r="Y120" s="163">
        <f t="shared" si="33"/>
        <v>0</v>
      </c>
      <c r="Z120" s="163">
        <f t="shared" si="33"/>
        <v>0</v>
      </c>
      <c r="AA120" s="163">
        <f t="shared" si="33"/>
        <v>0</v>
      </c>
      <c r="AB120" s="164">
        <f t="shared" si="33"/>
        <v>0</v>
      </c>
      <c r="AC120" s="47">
        <f t="shared" si="33"/>
        <v>-28196186.739999998</v>
      </c>
      <c r="AD120" s="162">
        <f t="shared" si="33"/>
        <v>0</v>
      </c>
      <c r="AE120" s="162">
        <f t="shared" si="33"/>
        <v>0</v>
      </c>
      <c r="AF120" s="162">
        <f t="shared" si="33"/>
        <v>0</v>
      </c>
      <c r="AG120" s="162">
        <f t="shared" si="33"/>
        <v>0</v>
      </c>
      <c r="AH120" s="162">
        <f t="shared" si="33"/>
        <v>0</v>
      </c>
      <c r="AI120" s="162">
        <f t="shared" si="33"/>
        <v>0</v>
      </c>
      <c r="AJ120" s="162">
        <f t="shared" si="33"/>
        <v>0</v>
      </c>
      <c r="AK120" s="162">
        <f t="shared" si="33"/>
        <v>0</v>
      </c>
      <c r="AL120" s="162">
        <f t="shared" si="33"/>
        <v>0</v>
      </c>
      <c r="AM120" s="162">
        <f t="shared" si="33"/>
        <v>0</v>
      </c>
      <c r="AN120" s="162">
        <f t="shared" si="33"/>
        <v>0</v>
      </c>
      <c r="AO120" s="162">
        <f t="shared" si="33"/>
        <v>0</v>
      </c>
      <c r="AP120" s="162">
        <f t="shared" si="33"/>
        <v>0</v>
      </c>
      <c r="AQ120" s="162">
        <f t="shared" si="33"/>
        <v>0</v>
      </c>
    </row>
    <row r="121" spans="1:43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98"/>
      <c r="W121" s="99"/>
      <c r="X121" s="100"/>
      <c r="Y121" s="100"/>
      <c r="Z121" s="100"/>
      <c r="AA121" s="100"/>
      <c r="AB121" s="101"/>
      <c r="AC121" s="98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</row>
    <row r="122" spans="1:43" s="76" customFormat="1" x14ac:dyDescent="0.25">
      <c r="A122" s="187"/>
      <c r="B122" s="77" t="s">
        <v>40</v>
      </c>
      <c r="C122" s="78">
        <v>0</v>
      </c>
      <c r="D122" s="79">
        <v>0</v>
      </c>
      <c r="E122" s="79">
        <v>0</v>
      </c>
      <c r="F122" s="81">
        <v>0</v>
      </c>
      <c r="G122" s="79">
        <v>0</v>
      </c>
      <c r="H122" s="81">
        <v>0</v>
      </c>
      <c r="I122" s="79">
        <v>0</v>
      </c>
      <c r="J122" s="81">
        <v>0</v>
      </c>
      <c r="K122" s="79">
        <v>0</v>
      </c>
      <c r="L122" s="81">
        <v>0</v>
      </c>
      <c r="M122" s="81">
        <v>0</v>
      </c>
      <c r="N122" s="139">
        <v>0</v>
      </c>
      <c r="O122" s="78">
        <v>0</v>
      </c>
      <c r="P122" s="81"/>
      <c r="Q122" s="79"/>
      <c r="R122" s="81"/>
      <c r="S122" s="79"/>
      <c r="T122" s="81"/>
      <c r="U122" s="139"/>
      <c r="V122" s="81">
        <f t="shared" ref="V122" si="34">O122-C122</f>
        <v>0</v>
      </c>
      <c r="W122" s="140"/>
      <c r="X122" s="83"/>
      <c r="Y122" s="141"/>
      <c r="Z122" s="83"/>
      <c r="AA122" s="141"/>
      <c r="AB122" s="142"/>
      <c r="AC122" s="81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</row>
    <row r="123" spans="1:43" s="76" customFormat="1" x14ac:dyDescent="0.25">
      <c r="A123" s="187"/>
      <c r="B123" s="77" t="s">
        <v>41</v>
      </c>
      <c r="C123" s="78">
        <v>850</v>
      </c>
      <c r="D123" s="79">
        <v>882</v>
      </c>
      <c r="E123" s="79">
        <v>1048</v>
      </c>
      <c r="F123" s="81">
        <v>1118</v>
      </c>
      <c r="G123" s="79">
        <v>1146</v>
      </c>
      <c r="H123" s="81">
        <v>1195</v>
      </c>
      <c r="I123" s="79">
        <v>1222</v>
      </c>
      <c r="J123" s="81">
        <v>1235</v>
      </c>
      <c r="K123" s="79">
        <v>1250</v>
      </c>
      <c r="L123" s="81">
        <v>1176</v>
      </c>
      <c r="M123" s="81">
        <v>1097</v>
      </c>
      <c r="N123" s="139">
        <v>1049</v>
      </c>
      <c r="O123" s="78">
        <v>1087</v>
      </c>
      <c r="P123" s="81"/>
      <c r="Q123" s="79"/>
      <c r="R123" s="81"/>
      <c r="S123" s="79"/>
      <c r="T123" s="81"/>
      <c r="U123" s="139"/>
      <c r="V123" s="81">
        <f t="shared" si="23"/>
        <v>237</v>
      </c>
      <c r="W123" s="140"/>
      <c r="X123" s="83"/>
      <c r="Y123" s="141"/>
      <c r="Z123" s="83"/>
      <c r="AA123" s="141"/>
      <c r="AB123" s="142"/>
      <c r="AC123" s="81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</row>
    <row r="124" spans="1:43" s="76" customFormat="1" x14ac:dyDescent="0.25">
      <c r="A124" s="187"/>
      <c r="B124" s="77" t="s">
        <v>42</v>
      </c>
      <c r="C124" s="78">
        <v>0</v>
      </c>
      <c r="D124" s="79">
        <v>0</v>
      </c>
      <c r="E124" s="79">
        <v>0</v>
      </c>
      <c r="F124" s="81">
        <v>0</v>
      </c>
      <c r="G124" s="79">
        <v>0</v>
      </c>
      <c r="H124" s="81">
        <v>0</v>
      </c>
      <c r="I124" s="79">
        <v>0</v>
      </c>
      <c r="J124" s="81">
        <v>0</v>
      </c>
      <c r="K124" s="79">
        <v>0</v>
      </c>
      <c r="L124" s="81">
        <v>0</v>
      </c>
      <c r="M124" s="81">
        <v>0</v>
      </c>
      <c r="N124" s="139">
        <v>0</v>
      </c>
      <c r="O124" s="78">
        <v>0</v>
      </c>
      <c r="P124" s="81"/>
      <c r="Q124" s="79"/>
      <c r="R124" s="81"/>
      <c r="S124" s="79"/>
      <c r="T124" s="81"/>
      <c r="U124" s="139"/>
      <c r="V124" s="81">
        <f t="shared" si="23"/>
        <v>0</v>
      </c>
      <c r="W124" s="140"/>
      <c r="X124" s="83"/>
      <c r="Y124" s="141"/>
      <c r="Z124" s="83"/>
      <c r="AA124" s="141"/>
      <c r="AB124" s="142"/>
      <c r="AC124" s="81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</row>
    <row r="125" spans="1:43" s="76" customFormat="1" x14ac:dyDescent="0.25">
      <c r="A125" s="187"/>
      <c r="B125" s="77" t="s">
        <v>43</v>
      </c>
      <c r="C125" s="78">
        <v>0</v>
      </c>
      <c r="D125" s="79">
        <v>0</v>
      </c>
      <c r="E125" s="79">
        <v>0</v>
      </c>
      <c r="F125" s="81">
        <v>0</v>
      </c>
      <c r="G125" s="79">
        <v>0</v>
      </c>
      <c r="H125" s="81">
        <v>0</v>
      </c>
      <c r="I125" s="79">
        <v>0</v>
      </c>
      <c r="J125" s="81">
        <v>0</v>
      </c>
      <c r="K125" s="79">
        <v>0</v>
      </c>
      <c r="L125" s="81">
        <v>0</v>
      </c>
      <c r="M125" s="81">
        <v>0</v>
      </c>
      <c r="N125" s="139">
        <v>0</v>
      </c>
      <c r="O125" s="78">
        <v>0</v>
      </c>
      <c r="P125" s="81"/>
      <c r="Q125" s="79"/>
      <c r="R125" s="81"/>
      <c r="S125" s="79"/>
      <c r="T125" s="81"/>
      <c r="U125" s="139"/>
      <c r="V125" s="81">
        <f t="shared" si="23"/>
        <v>0</v>
      </c>
      <c r="W125" s="140"/>
      <c r="X125" s="83"/>
      <c r="Y125" s="141"/>
      <c r="Z125" s="83"/>
      <c r="AA125" s="141"/>
      <c r="AB125" s="142"/>
      <c r="AC125" s="81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</row>
    <row r="126" spans="1:43" s="76" customFormat="1" x14ac:dyDescent="0.25">
      <c r="A126" s="187"/>
      <c r="B126" s="77" t="s">
        <v>44</v>
      </c>
      <c r="C126" s="78">
        <v>0</v>
      </c>
      <c r="D126" s="79">
        <v>0</v>
      </c>
      <c r="E126" s="79">
        <v>0</v>
      </c>
      <c r="F126" s="81">
        <v>0</v>
      </c>
      <c r="G126" s="79">
        <v>0</v>
      </c>
      <c r="H126" s="81">
        <v>0</v>
      </c>
      <c r="I126" s="79">
        <v>0</v>
      </c>
      <c r="J126" s="81">
        <v>0</v>
      </c>
      <c r="K126" s="79">
        <v>0</v>
      </c>
      <c r="L126" s="81">
        <v>0</v>
      </c>
      <c r="M126" s="81">
        <v>0</v>
      </c>
      <c r="N126" s="139">
        <v>0</v>
      </c>
      <c r="O126" s="78">
        <v>0</v>
      </c>
      <c r="P126" s="81"/>
      <c r="Q126" s="79"/>
      <c r="R126" s="81"/>
      <c r="S126" s="79"/>
      <c r="T126" s="81"/>
      <c r="U126" s="139"/>
      <c r="V126" s="81">
        <f t="shared" si="23"/>
        <v>0</v>
      </c>
      <c r="W126" s="140"/>
      <c r="X126" s="83"/>
      <c r="Y126" s="141"/>
      <c r="Z126" s="83"/>
      <c r="AA126" s="141"/>
      <c r="AB126" s="142"/>
      <c r="AC126" s="81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</row>
    <row r="127" spans="1:43" s="93" customFormat="1" x14ac:dyDescent="0.25">
      <c r="A127" s="188"/>
      <c r="B127" s="77" t="s">
        <v>45</v>
      </c>
      <c r="C127" s="154">
        <f>SUM(C122:C126)</f>
        <v>850</v>
      </c>
      <c r="D127" s="155">
        <f t="shared" ref="D127:AQ127" si="35">SUM(D122:D126)</f>
        <v>882</v>
      </c>
      <c r="E127" s="155">
        <f t="shared" si="35"/>
        <v>1048</v>
      </c>
      <c r="F127" s="156">
        <f t="shared" si="35"/>
        <v>1118</v>
      </c>
      <c r="G127" s="155">
        <f t="shared" si="35"/>
        <v>1146</v>
      </c>
      <c r="H127" s="156">
        <f t="shared" si="35"/>
        <v>1195</v>
      </c>
      <c r="I127" s="155">
        <f t="shared" si="35"/>
        <v>1222</v>
      </c>
      <c r="J127" s="156">
        <f t="shared" si="35"/>
        <v>1235</v>
      </c>
      <c r="K127" s="155">
        <f t="shared" si="35"/>
        <v>1250</v>
      </c>
      <c r="L127" s="156">
        <f t="shared" si="35"/>
        <v>1176</v>
      </c>
      <c r="M127" s="156">
        <f t="shared" si="35"/>
        <v>1097</v>
      </c>
      <c r="N127" s="157">
        <f t="shared" si="35"/>
        <v>1049</v>
      </c>
      <c r="O127" s="154">
        <f t="shared" si="35"/>
        <v>1087</v>
      </c>
      <c r="P127" s="156">
        <f t="shared" si="35"/>
        <v>0</v>
      </c>
      <c r="Q127" s="155">
        <f t="shared" si="35"/>
        <v>0</v>
      </c>
      <c r="R127" s="156">
        <f t="shared" si="35"/>
        <v>0</v>
      </c>
      <c r="S127" s="155">
        <f t="shared" si="35"/>
        <v>0</v>
      </c>
      <c r="T127" s="156">
        <f t="shared" si="35"/>
        <v>0</v>
      </c>
      <c r="U127" s="157">
        <f t="shared" si="35"/>
        <v>0</v>
      </c>
      <c r="V127" s="156">
        <f t="shared" si="30"/>
        <v>237</v>
      </c>
      <c r="W127" s="158">
        <f t="shared" si="35"/>
        <v>0</v>
      </c>
      <c r="X127" s="151">
        <f t="shared" si="35"/>
        <v>0</v>
      </c>
      <c r="Y127" s="152">
        <f t="shared" si="35"/>
        <v>0</v>
      </c>
      <c r="Z127" s="151">
        <f t="shared" si="35"/>
        <v>0</v>
      </c>
      <c r="AA127" s="152">
        <f t="shared" si="35"/>
        <v>0</v>
      </c>
      <c r="AB127" s="153">
        <f t="shared" si="35"/>
        <v>0</v>
      </c>
      <c r="AC127" s="109">
        <f t="shared" si="35"/>
        <v>0</v>
      </c>
      <c r="AD127" s="158">
        <f t="shared" si="35"/>
        <v>0</v>
      </c>
      <c r="AE127" s="158">
        <f t="shared" si="35"/>
        <v>0</v>
      </c>
      <c r="AF127" s="158">
        <f t="shared" si="35"/>
        <v>0</v>
      </c>
      <c r="AG127" s="158">
        <f t="shared" si="35"/>
        <v>0</v>
      </c>
      <c r="AH127" s="158">
        <f t="shared" si="35"/>
        <v>0</v>
      </c>
      <c r="AI127" s="158">
        <f t="shared" si="35"/>
        <v>0</v>
      </c>
      <c r="AJ127" s="158">
        <f t="shared" si="35"/>
        <v>0</v>
      </c>
      <c r="AK127" s="158">
        <f t="shared" si="35"/>
        <v>0</v>
      </c>
      <c r="AL127" s="158">
        <f t="shared" si="35"/>
        <v>0</v>
      </c>
      <c r="AM127" s="158">
        <f t="shared" si="35"/>
        <v>0</v>
      </c>
      <c r="AN127" s="158">
        <f t="shared" si="35"/>
        <v>0</v>
      </c>
      <c r="AO127" s="158">
        <f t="shared" si="35"/>
        <v>0</v>
      </c>
      <c r="AP127" s="158">
        <f t="shared" si="35"/>
        <v>0</v>
      </c>
      <c r="AQ127" s="158">
        <f t="shared" si="35"/>
        <v>0</v>
      </c>
    </row>
    <row r="128" spans="1:43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114"/>
      <c r="W128" s="115"/>
      <c r="X128" s="116"/>
      <c r="Y128" s="116"/>
      <c r="Z128" s="116"/>
      <c r="AA128" s="116"/>
      <c r="AB128" s="117"/>
      <c r="AC128" s="114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</row>
    <row r="129" spans="1:43" s="76" customFormat="1" x14ac:dyDescent="0.25">
      <c r="A129" s="187"/>
      <c r="B129" s="77" t="s">
        <v>40</v>
      </c>
      <c r="C129" s="144"/>
      <c r="D129" s="83"/>
      <c r="E129" s="83"/>
      <c r="F129" s="83"/>
      <c r="G129" s="83"/>
      <c r="H129" s="141"/>
      <c r="I129" s="83"/>
      <c r="J129" s="141"/>
      <c r="K129" s="83"/>
      <c r="L129" s="141"/>
      <c r="M129" s="141"/>
      <c r="N129" s="142"/>
      <c r="O129" s="144"/>
      <c r="P129" s="141"/>
      <c r="Q129" s="83"/>
      <c r="R129" s="141"/>
      <c r="S129" s="83"/>
      <c r="T129" s="141"/>
      <c r="U129" s="142"/>
      <c r="V129" s="144">
        <f t="shared" ref="V129" si="36">O129-C129</f>
        <v>0</v>
      </c>
      <c r="W129" s="141"/>
      <c r="X129" s="83"/>
      <c r="Y129" s="141"/>
      <c r="Z129" s="83"/>
      <c r="AA129" s="141"/>
      <c r="AB129" s="142"/>
      <c r="AC129" s="144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s="76" customFormat="1" x14ac:dyDescent="0.25">
      <c r="A130" s="187"/>
      <c r="B130" s="77" t="s">
        <v>41</v>
      </c>
      <c r="C130" s="144"/>
      <c r="D130" s="83"/>
      <c r="E130" s="83"/>
      <c r="F130" s="83"/>
      <c r="G130" s="83"/>
      <c r="H130" s="141"/>
      <c r="I130" s="83"/>
      <c r="J130" s="141"/>
      <c r="K130" s="83"/>
      <c r="L130" s="141"/>
      <c r="M130" s="141"/>
      <c r="N130" s="142"/>
      <c r="O130" s="144"/>
      <c r="P130" s="141"/>
      <c r="Q130" s="83"/>
      <c r="R130" s="141"/>
      <c r="S130" s="83"/>
      <c r="T130" s="141"/>
      <c r="U130" s="142"/>
      <c r="V130" s="144">
        <f t="shared" si="23"/>
        <v>0</v>
      </c>
      <c r="W130" s="141"/>
      <c r="X130" s="83"/>
      <c r="Y130" s="141"/>
      <c r="Z130" s="83"/>
      <c r="AA130" s="141"/>
      <c r="AB130" s="142"/>
      <c r="AC130" s="144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s="76" customFormat="1" x14ac:dyDescent="0.25">
      <c r="A131" s="187"/>
      <c r="B131" s="77" t="s">
        <v>42</v>
      </c>
      <c r="C131" s="144"/>
      <c r="D131" s="83"/>
      <c r="E131" s="83"/>
      <c r="F131" s="83"/>
      <c r="G131" s="83"/>
      <c r="H131" s="141"/>
      <c r="I131" s="83"/>
      <c r="J131" s="141"/>
      <c r="K131" s="83"/>
      <c r="L131" s="141"/>
      <c r="M131" s="141"/>
      <c r="N131" s="142"/>
      <c r="O131" s="144"/>
      <c r="P131" s="141"/>
      <c r="Q131" s="83"/>
      <c r="R131" s="141"/>
      <c r="S131" s="83"/>
      <c r="T131" s="141"/>
      <c r="U131" s="142"/>
      <c r="V131" s="144">
        <f t="shared" si="23"/>
        <v>0</v>
      </c>
      <c r="W131" s="141"/>
      <c r="X131" s="83"/>
      <c r="Y131" s="141"/>
      <c r="Z131" s="83"/>
      <c r="AA131" s="141"/>
      <c r="AB131" s="142"/>
      <c r="AC131" s="144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s="76" customFormat="1" x14ac:dyDescent="0.25">
      <c r="A132" s="187"/>
      <c r="B132" s="77" t="s">
        <v>43</v>
      </c>
      <c r="C132" s="144"/>
      <c r="D132" s="83"/>
      <c r="E132" s="83"/>
      <c r="F132" s="83"/>
      <c r="G132" s="83"/>
      <c r="H132" s="141"/>
      <c r="I132" s="83"/>
      <c r="J132" s="141"/>
      <c r="K132" s="83"/>
      <c r="L132" s="141"/>
      <c r="M132" s="141"/>
      <c r="N132" s="142"/>
      <c r="O132" s="144"/>
      <c r="P132" s="141"/>
      <c r="Q132" s="83"/>
      <c r="R132" s="141"/>
      <c r="S132" s="83"/>
      <c r="T132" s="141"/>
      <c r="U132" s="142"/>
      <c r="V132" s="144">
        <f t="shared" si="23"/>
        <v>0</v>
      </c>
      <c r="W132" s="141"/>
      <c r="X132" s="83"/>
      <c r="Y132" s="141"/>
      <c r="Z132" s="83"/>
      <c r="AA132" s="141"/>
      <c r="AB132" s="142"/>
      <c r="AC132" s="144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144">
        <f t="shared" si="23"/>
        <v>0</v>
      </c>
      <c r="W133" s="141"/>
      <c r="X133" s="83"/>
      <c r="Y133" s="141"/>
      <c r="Z133" s="83"/>
      <c r="AA133" s="141"/>
      <c r="AB133" s="142"/>
      <c r="AC133" s="144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s="93" customFormat="1" x14ac:dyDescent="0.25">
      <c r="A134" s="188"/>
      <c r="B134" s="77" t="s">
        <v>45</v>
      </c>
      <c r="C134" s="150">
        <f>SUM(C129:C133)</f>
        <v>0</v>
      </c>
      <c r="D134" s="151">
        <f t="shared" ref="D134:AQ141" si="37">SUM(D129:D133)</f>
        <v>0</v>
      </c>
      <c r="E134" s="151">
        <f t="shared" si="37"/>
        <v>0</v>
      </c>
      <c r="F134" s="151">
        <f t="shared" si="37"/>
        <v>0</v>
      </c>
      <c r="G134" s="151">
        <f t="shared" si="37"/>
        <v>0</v>
      </c>
      <c r="H134" s="152">
        <f t="shared" si="37"/>
        <v>0</v>
      </c>
      <c r="I134" s="151">
        <f t="shared" si="37"/>
        <v>0</v>
      </c>
      <c r="J134" s="152">
        <f t="shared" si="37"/>
        <v>0</v>
      </c>
      <c r="K134" s="151">
        <f t="shared" si="37"/>
        <v>0</v>
      </c>
      <c r="L134" s="152">
        <f t="shared" si="37"/>
        <v>0</v>
      </c>
      <c r="M134" s="152">
        <f t="shared" si="37"/>
        <v>0</v>
      </c>
      <c r="N134" s="153">
        <f t="shared" si="37"/>
        <v>0</v>
      </c>
      <c r="O134" s="150">
        <f t="shared" si="37"/>
        <v>0</v>
      </c>
      <c r="P134" s="152">
        <f t="shared" si="37"/>
        <v>0</v>
      </c>
      <c r="Q134" s="151">
        <f t="shared" si="37"/>
        <v>0</v>
      </c>
      <c r="R134" s="152">
        <f t="shared" si="37"/>
        <v>0</v>
      </c>
      <c r="S134" s="151">
        <f t="shared" si="37"/>
        <v>0</v>
      </c>
      <c r="T134" s="152">
        <f t="shared" si="37"/>
        <v>0</v>
      </c>
      <c r="U134" s="153">
        <f t="shared" si="37"/>
        <v>0</v>
      </c>
      <c r="V134" s="150">
        <f t="shared" si="37"/>
        <v>0</v>
      </c>
      <c r="W134" s="152">
        <f t="shared" si="37"/>
        <v>0</v>
      </c>
      <c r="X134" s="151">
        <f t="shared" si="37"/>
        <v>0</v>
      </c>
      <c r="Y134" s="152">
        <f t="shared" si="37"/>
        <v>0</v>
      </c>
      <c r="Z134" s="151">
        <f t="shared" si="37"/>
        <v>0</v>
      </c>
      <c r="AA134" s="152">
        <f t="shared" si="37"/>
        <v>0</v>
      </c>
      <c r="AB134" s="153">
        <f t="shared" si="37"/>
        <v>0</v>
      </c>
      <c r="AC134" s="109">
        <f t="shared" si="37"/>
        <v>0</v>
      </c>
      <c r="AD134" s="152">
        <f t="shared" si="37"/>
        <v>0</v>
      </c>
      <c r="AE134" s="152">
        <f t="shared" si="37"/>
        <v>0</v>
      </c>
      <c r="AF134" s="152">
        <f t="shared" si="37"/>
        <v>0</v>
      </c>
      <c r="AG134" s="152">
        <f t="shared" si="37"/>
        <v>0</v>
      </c>
      <c r="AH134" s="152">
        <f t="shared" si="37"/>
        <v>0</v>
      </c>
      <c r="AI134" s="152">
        <f t="shared" si="37"/>
        <v>0</v>
      </c>
      <c r="AJ134" s="152">
        <f t="shared" si="37"/>
        <v>0</v>
      </c>
      <c r="AK134" s="152">
        <f t="shared" si="37"/>
        <v>0</v>
      </c>
      <c r="AL134" s="152">
        <f t="shared" si="37"/>
        <v>0</v>
      </c>
      <c r="AM134" s="152">
        <f t="shared" si="37"/>
        <v>0</v>
      </c>
      <c r="AN134" s="152">
        <f t="shared" si="37"/>
        <v>0</v>
      </c>
      <c r="AO134" s="152">
        <f t="shared" si="37"/>
        <v>0</v>
      </c>
      <c r="AP134" s="152">
        <f t="shared" si="37"/>
        <v>0</v>
      </c>
      <c r="AQ134" s="152">
        <f t="shared" si="37"/>
        <v>0</v>
      </c>
    </row>
    <row r="135" spans="1:43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114"/>
      <c r="W135" s="115"/>
      <c r="X135" s="116"/>
      <c r="Y135" s="116"/>
      <c r="Z135" s="116"/>
      <c r="AA135" s="116"/>
      <c r="AB135" s="117"/>
      <c r="AC135" s="114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</row>
    <row r="136" spans="1:43" s="76" customFormat="1" x14ac:dyDescent="0.25">
      <c r="A136" s="187"/>
      <c r="B136" s="77" t="s">
        <v>40</v>
      </c>
      <c r="C136" s="144"/>
      <c r="D136" s="83"/>
      <c r="E136" s="83"/>
      <c r="F136" s="83"/>
      <c r="G136" s="83"/>
      <c r="H136" s="141"/>
      <c r="I136" s="83"/>
      <c r="J136" s="141"/>
      <c r="K136" s="83"/>
      <c r="L136" s="141"/>
      <c r="M136" s="141"/>
      <c r="N136" s="142"/>
      <c r="O136" s="144"/>
      <c r="P136" s="141"/>
      <c r="Q136" s="83"/>
      <c r="R136" s="141"/>
      <c r="S136" s="83"/>
      <c r="T136" s="141"/>
      <c r="U136" s="142"/>
      <c r="V136" s="144">
        <f t="shared" ref="V136" si="38">O136-C136</f>
        <v>0</v>
      </c>
      <c r="W136" s="141"/>
      <c r="X136" s="83"/>
      <c r="Y136" s="141"/>
      <c r="Z136" s="83"/>
      <c r="AA136" s="141"/>
      <c r="AB136" s="142"/>
      <c r="AC136" s="144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s="76" customFormat="1" x14ac:dyDescent="0.25">
      <c r="A137" s="187"/>
      <c r="B137" s="77" t="s">
        <v>41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/>
      <c r="Q137" s="83"/>
      <c r="R137" s="141"/>
      <c r="S137" s="83"/>
      <c r="T137" s="141"/>
      <c r="U137" s="142"/>
      <c r="V137" s="144">
        <f t="shared" si="23"/>
        <v>0</v>
      </c>
      <c r="W137" s="141"/>
      <c r="X137" s="83"/>
      <c r="Y137" s="141"/>
      <c r="Z137" s="83"/>
      <c r="AA137" s="141"/>
      <c r="AB137" s="142"/>
      <c r="AC137" s="144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s="76" customFormat="1" x14ac:dyDescent="0.25">
      <c r="A138" s="187"/>
      <c r="B138" s="77" t="s">
        <v>42</v>
      </c>
      <c r="C138" s="144"/>
      <c r="D138" s="83"/>
      <c r="E138" s="83"/>
      <c r="F138" s="83"/>
      <c r="G138" s="83"/>
      <c r="H138" s="141"/>
      <c r="I138" s="83"/>
      <c r="J138" s="141"/>
      <c r="K138" s="83"/>
      <c r="L138" s="141"/>
      <c r="M138" s="141"/>
      <c r="N138" s="142"/>
      <c r="O138" s="144"/>
      <c r="P138" s="141"/>
      <c r="Q138" s="83"/>
      <c r="R138" s="141"/>
      <c r="S138" s="83"/>
      <c r="T138" s="141"/>
      <c r="U138" s="142"/>
      <c r="V138" s="144">
        <f t="shared" si="23"/>
        <v>0</v>
      </c>
      <c r="W138" s="141"/>
      <c r="X138" s="83"/>
      <c r="Y138" s="141"/>
      <c r="Z138" s="83"/>
      <c r="AA138" s="141"/>
      <c r="AB138" s="142"/>
      <c r="AC138" s="144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s="76" customFormat="1" x14ac:dyDescent="0.25">
      <c r="A139" s="187"/>
      <c r="B139" s="77" t="s">
        <v>43</v>
      </c>
      <c r="C139" s="144"/>
      <c r="D139" s="83"/>
      <c r="E139" s="83"/>
      <c r="F139" s="83"/>
      <c r="G139" s="83"/>
      <c r="H139" s="141"/>
      <c r="I139" s="83"/>
      <c r="J139" s="141"/>
      <c r="K139" s="83"/>
      <c r="L139" s="141"/>
      <c r="M139" s="141"/>
      <c r="N139" s="142"/>
      <c r="O139" s="144"/>
      <c r="P139" s="141"/>
      <c r="Q139" s="83"/>
      <c r="R139" s="141"/>
      <c r="S139" s="83"/>
      <c r="T139" s="141"/>
      <c r="U139" s="142"/>
      <c r="V139" s="144">
        <f t="shared" si="23"/>
        <v>0</v>
      </c>
      <c r="W139" s="141"/>
      <c r="X139" s="83"/>
      <c r="Y139" s="141"/>
      <c r="Z139" s="83"/>
      <c r="AA139" s="141"/>
      <c r="AB139" s="142"/>
      <c r="AC139" s="144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s="76" customFormat="1" x14ac:dyDescent="0.25">
      <c r="A140" s="187"/>
      <c r="B140" s="77" t="s">
        <v>44</v>
      </c>
      <c r="C140" s="144"/>
      <c r="D140" s="83"/>
      <c r="E140" s="83"/>
      <c r="F140" s="83"/>
      <c r="G140" s="83"/>
      <c r="H140" s="141"/>
      <c r="I140" s="83"/>
      <c r="J140" s="141"/>
      <c r="K140" s="83"/>
      <c r="L140" s="141"/>
      <c r="M140" s="141"/>
      <c r="N140" s="142"/>
      <c r="O140" s="144"/>
      <c r="P140" s="141"/>
      <c r="Q140" s="83"/>
      <c r="R140" s="141"/>
      <c r="S140" s="83"/>
      <c r="T140" s="141"/>
      <c r="U140" s="142"/>
      <c r="V140" s="144">
        <f t="shared" si="23"/>
        <v>0</v>
      </c>
      <c r="W140" s="141"/>
      <c r="X140" s="83"/>
      <c r="Y140" s="141"/>
      <c r="Z140" s="83"/>
      <c r="AA140" s="141"/>
      <c r="AB140" s="142"/>
      <c r="AC140" s="144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s="93" customFormat="1" ht="15.75" thickBot="1" x14ac:dyDescent="0.3">
      <c r="A141" s="188"/>
      <c r="B141" s="145" t="s">
        <v>45</v>
      </c>
      <c r="C141" s="146">
        <f>SUM(C136:C140)</f>
        <v>0</v>
      </c>
      <c r="D141" s="147">
        <f t="shared" ref="D141:AQ141" si="39">SUM(D136:D140)</f>
        <v>0</v>
      </c>
      <c r="E141" s="147">
        <f t="shared" si="39"/>
        <v>0</v>
      </c>
      <c r="F141" s="147">
        <f t="shared" si="39"/>
        <v>0</v>
      </c>
      <c r="G141" s="147">
        <f t="shared" si="39"/>
        <v>0</v>
      </c>
      <c r="H141" s="148">
        <f t="shared" si="39"/>
        <v>0</v>
      </c>
      <c r="I141" s="147">
        <f t="shared" si="39"/>
        <v>0</v>
      </c>
      <c r="J141" s="148">
        <f t="shared" si="39"/>
        <v>0</v>
      </c>
      <c r="K141" s="147">
        <f t="shared" si="39"/>
        <v>0</v>
      </c>
      <c r="L141" s="148">
        <f t="shared" si="39"/>
        <v>0</v>
      </c>
      <c r="M141" s="148">
        <f t="shared" si="39"/>
        <v>0</v>
      </c>
      <c r="N141" s="149">
        <f t="shared" si="39"/>
        <v>0</v>
      </c>
      <c r="O141" s="146">
        <f t="shared" si="39"/>
        <v>0</v>
      </c>
      <c r="P141" s="148">
        <f t="shared" si="39"/>
        <v>0</v>
      </c>
      <c r="Q141" s="147">
        <f t="shared" si="39"/>
        <v>0</v>
      </c>
      <c r="R141" s="148">
        <f t="shared" si="39"/>
        <v>0</v>
      </c>
      <c r="S141" s="147">
        <f t="shared" si="39"/>
        <v>0</v>
      </c>
      <c r="T141" s="148">
        <f t="shared" si="39"/>
        <v>0</v>
      </c>
      <c r="U141" s="149">
        <f t="shared" si="39"/>
        <v>0</v>
      </c>
      <c r="V141" s="146">
        <f t="shared" si="37"/>
        <v>0</v>
      </c>
      <c r="W141" s="148">
        <f t="shared" si="39"/>
        <v>0</v>
      </c>
      <c r="X141" s="147">
        <f t="shared" si="39"/>
        <v>0</v>
      </c>
      <c r="Y141" s="148">
        <f t="shared" si="39"/>
        <v>0</v>
      </c>
      <c r="Z141" s="147">
        <f t="shared" si="39"/>
        <v>0</v>
      </c>
      <c r="AA141" s="148">
        <f t="shared" si="39"/>
        <v>0</v>
      </c>
      <c r="AB141" s="149">
        <f t="shared" si="39"/>
        <v>0</v>
      </c>
      <c r="AC141" s="146">
        <f t="shared" si="39"/>
        <v>0</v>
      </c>
      <c r="AD141" s="148">
        <f t="shared" si="39"/>
        <v>0</v>
      </c>
      <c r="AE141" s="148">
        <f t="shared" si="39"/>
        <v>0</v>
      </c>
      <c r="AF141" s="148">
        <f t="shared" si="39"/>
        <v>0</v>
      </c>
      <c r="AG141" s="148">
        <f t="shared" si="39"/>
        <v>0</v>
      </c>
      <c r="AH141" s="148">
        <f t="shared" si="39"/>
        <v>0</v>
      </c>
      <c r="AI141" s="148">
        <f t="shared" si="39"/>
        <v>0</v>
      </c>
      <c r="AJ141" s="148">
        <f t="shared" si="39"/>
        <v>0</v>
      </c>
      <c r="AK141" s="148">
        <f t="shared" si="39"/>
        <v>0</v>
      </c>
      <c r="AL141" s="148">
        <f t="shared" si="39"/>
        <v>0</v>
      </c>
      <c r="AM141" s="148">
        <f t="shared" si="39"/>
        <v>0</v>
      </c>
      <c r="AN141" s="148">
        <f t="shared" si="39"/>
        <v>0</v>
      </c>
      <c r="AO141" s="148">
        <f t="shared" si="39"/>
        <v>0</v>
      </c>
      <c r="AP141" s="148">
        <f t="shared" si="39"/>
        <v>0</v>
      </c>
      <c r="AQ141" s="148">
        <f t="shared" si="39"/>
        <v>0</v>
      </c>
    </row>
    <row r="142" spans="1:43" ht="15.75" thickTop="1" x14ac:dyDescent="0.25">
      <c r="A142" s="187"/>
    </row>
    <row r="143" spans="1:43" x14ac:dyDescent="0.25">
      <c r="B143" s="1" t="s">
        <v>26</v>
      </c>
    </row>
    <row r="144" spans="1:43" x14ac:dyDescent="0.25">
      <c r="B144" s="39" t="s">
        <v>27</v>
      </c>
    </row>
    <row r="147" spans="2:2" x14ac:dyDescent="0.25">
      <c r="B147" s="40" t="s">
        <v>25</v>
      </c>
    </row>
    <row r="148" spans="2:2" x14ac:dyDescent="0.25">
      <c r="B148" s="2" t="s">
        <v>28</v>
      </c>
    </row>
    <row r="149" spans="2:2" x14ac:dyDescent="0.25">
      <c r="B149" s="2" t="s">
        <v>29</v>
      </c>
    </row>
    <row r="150" spans="2:2" x14ac:dyDescent="0.25">
      <c r="B150" s="2" t="s">
        <v>30</v>
      </c>
    </row>
    <row r="151" spans="2:2" x14ac:dyDescent="0.25">
      <c r="B151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workbookViewId="0">
      <selection activeCell="A48" sqref="A48:XFD48"/>
    </sheetView>
  </sheetViews>
  <sheetFormatPr defaultRowHeight="15" x14ac:dyDescent="0.25"/>
  <cols>
    <col min="1" max="1" width="18.140625" style="205" customWidth="1"/>
    <col min="2" max="2" width="94.85546875" style="198" customWidth="1"/>
    <col min="4" max="6" width="17.7109375" customWidth="1"/>
  </cols>
  <sheetData>
    <row r="1" spans="1:6" ht="15.75" thickBot="1" x14ac:dyDescent="0.3"/>
    <row r="2" spans="1:6" ht="15.75" thickBot="1" x14ac:dyDescent="0.3">
      <c r="A2" s="286" t="s">
        <v>209</v>
      </c>
      <c r="B2" s="287"/>
    </row>
    <row r="3" spans="1:6" ht="30" x14ac:dyDescent="0.25">
      <c r="A3" s="206" t="s">
        <v>78</v>
      </c>
      <c r="B3" s="203" t="s">
        <v>82</v>
      </c>
    </row>
    <row r="4" spans="1:6" ht="30" x14ac:dyDescent="0.25">
      <c r="A4" s="206" t="s">
        <v>79</v>
      </c>
      <c r="B4" s="203" t="s">
        <v>83</v>
      </c>
    </row>
    <row r="5" spans="1:6" x14ac:dyDescent="0.25">
      <c r="A5" s="206" t="s">
        <v>80</v>
      </c>
      <c r="B5" s="203" t="s">
        <v>84</v>
      </c>
    </row>
    <row r="6" spans="1:6" x14ac:dyDescent="0.25">
      <c r="A6" s="206" t="s">
        <v>81</v>
      </c>
      <c r="B6" s="203" t="s">
        <v>85</v>
      </c>
    </row>
    <row r="7" spans="1:6" x14ac:dyDescent="0.25">
      <c r="A7" s="206" t="s">
        <v>87</v>
      </c>
      <c r="B7" s="203" t="s">
        <v>86</v>
      </c>
    </row>
    <row r="8" spans="1:6" x14ac:dyDescent="0.25">
      <c r="A8" s="204"/>
    </row>
    <row r="9" spans="1:6" x14ac:dyDescent="0.25">
      <c r="A9" s="204"/>
    </row>
    <row r="10" spans="1:6" ht="15.75" thickBot="1" x14ac:dyDescent="0.3">
      <c r="A10" s="204"/>
    </row>
    <row r="11" spans="1:6" ht="15.75" thickBot="1" x14ac:dyDescent="0.3">
      <c r="A11" s="286" t="s">
        <v>234</v>
      </c>
      <c r="B11" s="287"/>
      <c r="D11" s="288" t="s">
        <v>235</v>
      </c>
      <c r="E11" s="289"/>
      <c r="F11" s="290"/>
    </row>
    <row r="12" spans="1:6" ht="30" x14ac:dyDescent="0.25">
      <c r="A12" s="204" t="s">
        <v>88</v>
      </c>
      <c r="B12" s="198" t="s">
        <v>220</v>
      </c>
      <c r="D12" s="210" t="s">
        <v>89</v>
      </c>
      <c r="E12" s="210" t="s">
        <v>90</v>
      </c>
      <c r="F12" s="210" t="s">
        <v>91</v>
      </c>
    </row>
    <row r="13" spans="1:6" x14ac:dyDescent="0.25">
      <c r="A13" s="204" t="s">
        <v>97</v>
      </c>
      <c r="B13" s="198" t="s">
        <v>221</v>
      </c>
      <c r="D13" s="207">
        <v>43525</v>
      </c>
      <c r="E13" s="208">
        <v>43554</v>
      </c>
      <c r="F13" s="208">
        <v>43554</v>
      </c>
    </row>
    <row r="14" spans="1:6" x14ac:dyDescent="0.25">
      <c r="A14" s="204" t="s">
        <v>98</v>
      </c>
      <c r="B14" s="198" t="s">
        <v>222</v>
      </c>
      <c r="D14" s="207">
        <v>43556</v>
      </c>
      <c r="E14" s="208">
        <v>43582</v>
      </c>
      <c r="F14" s="208">
        <v>43582</v>
      </c>
    </row>
    <row r="15" spans="1:6" x14ac:dyDescent="0.25">
      <c r="A15" s="204" t="s">
        <v>99</v>
      </c>
      <c r="B15" s="198" t="s">
        <v>223</v>
      </c>
      <c r="D15" s="207">
        <v>43586</v>
      </c>
      <c r="E15" s="208">
        <v>43610</v>
      </c>
      <c r="F15" s="208">
        <v>43617</v>
      </c>
    </row>
    <row r="16" spans="1:6" x14ac:dyDescent="0.25">
      <c r="A16" s="204" t="s">
        <v>135</v>
      </c>
      <c r="B16" s="198" t="s">
        <v>224</v>
      </c>
      <c r="D16" s="207">
        <v>43617</v>
      </c>
      <c r="E16" s="208">
        <v>43645</v>
      </c>
      <c r="F16" s="208">
        <v>43645</v>
      </c>
    </row>
    <row r="17" spans="1:6" x14ac:dyDescent="0.25">
      <c r="A17" s="204" t="s">
        <v>136</v>
      </c>
      <c r="B17" s="198" t="s">
        <v>225</v>
      </c>
      <c r="D17" s="207">
        <v>43647</v>
      </c>
      <c r="E17" s="208">
        <v>43673</v>
      </c>
      <c r="F17" s="208">
        <v>43673</v>
      </c>
    </row>
    <row r="18" spans="1:6" x14ac:dyDescent="0.25">
      <c r="A18" s="204" t="s">
        <v>137</v>
      </c>
      <c r="B18" s="198" t="s">
        <v>226</v>
      </c>
      <c r="D18" s="207">
        <v>43678</v>
      </c>
      <c r="E18" s="208">
        <v>43708</v>
      </c>
      <c r="F18" s="208">
        <v>43708</v>
      </c>
    </row>
    <row r="19" spans="1:6" x14ac:dyDescent="0.25">
      <c r="A19" s="204" t="s">
        <v>138</v>
      </c>
      <c r="B19" s="198" t="s">
        <v>227</v>
      </c>
      <c r="D19" s="207">
        <v>43709</v>
      </c>
      <c r="E19" s="208">
        <v>43736</v>
      </c>
      <c r="F19" s="208">
        <v>43736</v>
      </c>
    </row>
    <row r="20" spans="1:6" ht="30" x14ac:dyDescent="0.25">
      <c r="A20" s="204" t="s">
        <v>139</v>
      </c>
      <c r="B20" s="198" t="s">
        <v>228</v>
      </c>
      <c r="D20" s="207">
        <v>43739</v>
      </c>
      <c r="E20" s="208">
        <v>43764</v>
      </c>
      <c r="F20" s="208">
        <v>43764</v>
      </c>
    </row>
    <row r="21" spans="1:6" x14ac:dyDescent="0.25">
      <c r="A21" s="204" t="s">
        <v>140</v>
      </c>
      <c r="B21" s="198" t="s">
        <v>233</v>
      </c>
      <c r="D21" s="207">
        <v>43770</v>
      </c>
      <c r="E21" s="208">
        <v>43799</v>
      </c>
      <c r="F21" s="208">
        <v>43799</v>
      </c>
    </row>
    <row r="22" spans="1:6" ht="30" x14ac:dyDescent="0.25">
      <c r="A22" s="204" t="s">
        <v>141</v>
      </c>
      <c r="B22" s="198" t="s">
        <v>215</v>
      </c>
      <c r="D22" s="207">
        <v>43800</v>
      </c>
      <c r="E22" s="208">
        <v>43820</v>
      </c>
      <c r="F22" s="208">
        <v>43827</v>
      </c>
    </row>
    <row r="23" spans="1:6" x14ac:dyDescent="0.25">
      <c r="A23" s="204" t="s">
        <v>142</v>
      </c>
      <c r="B23" s="198" t="s">
        <v>216</v>
      </c>
      <c r="D23" s="207">
        <v>43831</v>
      </c>
      <c r="E23" s="208">
        <v>43855</v>
      </c>
      <c r="F23" s="208">
        <v>43862</v>
      </c>
    </row>
    <row r="24" spans="1:6" x14ac:dyDescent="0.25">
      <c r="A24" s="204" t="s">
        <v>143</v>
      </c>
      <c r="B24" s="198" t="s">
        <v>232</v>
      </c>
      <c r="D24" s="207">
        <v>43862</v>
      </c>
      <c r="E24" s="208">
        <v>43890</v>
      </c>
      <c r="F24" s="208">
        <v>43890</v>
      </c>
    </row>
    <row r="25" spans="1:6" ht="30" x14ac:dyDescent="0.25">
      <c r="A25" s="204" t="s">
        <v>144</v>
      </c>
      <c r="B25" s="198" t="s">
        <v>217</v>
      </c>
      <c r="D25" s="207">
        <v>43891</v>
      </c>
      <c r="E25" s="208">
        <v>43918</v>
      </c>
      <c r="F25" s="208">
        <v>43918</v>
      </c>
    </row>
    <row r="26" spans="1:6" x14ac:dyDescent="0.25">
      <c r="A26" s="204" t="s">
        <v>145</v>
      </c>
      <c r="B26" s="198" t="s">
        <v>218</v>
      </c>
      <c r="D26" s="207">
        <v>43922</v>
      </c>
      <c r="E26" s="209" t="s">
        <v>129</v>
      </c>
      <c r="F26" s="208">
        <v>43953</v>
      </c>
    </row>
    <row r="27" spans="1:6" x14ac:dyDescent="0.25">
      <c r="A27" s="204" t="s">
        <v>146</v>
      </c>
      <c r="B27" s="198" t="s">
        <v>219</v>
      </c>
      <c r="D27" s="207">
        <v>43952</v>
      </c>
      <c r="E27" s="209" t="s">
        <v>129</v>
      </c>
      <c r="F27" s="208">
        <v>43981</v>
      </c>
    </row>
    <row r="28" spans="1:6" x14ac:dyDescent="0.25">
      <c r="A28" s="204" t="s">
        <v>147</v>
      </c>
      <c r="B28" s="198" t="s">
        <v>229</v>
      </c>
      <c r="D28" s="207">
        <v>43983</v>
      </c>
      <c r="E28" s="209" t="s">
        <v>129</v>
      </c>
      <c r="F28" s="208">
        <v>44009</v>
      </c>
    </row>
    <row r="29" spans="1:6" x14ac:dyDescent="0.25">
      <c r="A29" s="204" t="s">
        <v>148</v>
      </c>
      <c r="B29" s="198" t="s">
        <v>231</v>
      </c>
      <c r="D29" s="207">
        <v>44013</v>
      </c>
      <c r="E29" s="209" t="s">
        <v>129</v>
      </c>
      <c r="F29" s="208">
        <v>44044</v>
      </c>
    </row>
    <row r="30" spans="1:6" x14ac:dyDescent="0.25">
      <c r="A30" s="204" t="s">
        <v>149</v>
      </c>
      <c r="B30" s="198" t="s">
        <v>230</v>
      </c>
      <c r="D30" s="207">
        <v>44044</v>
      </c>
      <c r="E30" s="209" t="s">
        <v>129</v>
      </c>
      <c r="F30" s="208">
        <v>44072</v>
      </c>
    </row>
    <row r="31" spans="1:6" x14ac:dyDescent="0.25">
      <c r="D31" s="207">
        <v>44075</v>
      </c>
      <c r="E31" s="209" t="s">
        <v>129</v>
      </c>
      <c r="F31" s="208">
        <v>44100</v>
      </c>
    </row>
    <row r="32" spans="1:6" x14ac:dyDescent="0.25">
      <c r="D32" s="211"/>
      <c r="E32" s="212"/>
      <c r="F32" s="213"/>
    </row>
    <row r="33" spans="1:6" x14ac:dyDescent="0.25">
      <c r="D33" s="211"/>
      <c r="E33" s="212"/>
      <c r="F33" s="213"/>
    </row>
    <row r="34" spans="1:6" ht="15.75" thickBot="1" x14ac:dyDescent="0.3"/>
    <row r="35" spans="1:6" ht="15.75" thickBot="1" x14ac:dyDescent="0.3">
      <c r="A35" s="286" t="s">
        <v>208</v>
      </c>
      <c r="B35" s="287"/>
    </row>
    <row r="36" spans="1:6" x14ac:dyDescent="0.25">
      <c r="A36" s="204" t="s">
        <v>133</v>
      </c>
      <c r="B36" s="198" t="s">
        <v>134</v>
      </c>
    </row>
    <row r="37" spans="1:6" x14ac:dyDescent="0.25">
      <c r="A37" s="204" t="s">
        <v>130</v>
      </c>
      <c r="B37" s="198" t="s">
        <v>131</v>
      </c>
    </row>
    <row r="38" spans="1:6" x14ac:dyDescent="0.25">
      <c r="A38" s="204"/>
      <c r="B38" s="198" t="s">
        <v>132</v>
      </c>
    </row>
    <row r="39" spans="1:6" x14ac:dyDescent="0.25">
      <c r="A39" s="204" t="s">
        <v>152</v>
      </c>
      <c r="B39" s="198" t="s">
        <v>153</v>
      </c>
    </row>
    <row r="40" spans="1:6" x14ac:dyDescent="0.25">
      <c r="A40" s="204"/>
      <c r="B40" s="198" t="s">
        <v>154</v>
      </c>
    </row>
    <row r="41" spans="1:6" x14ac:dyDescent="0.25">
      <c r="A41" s="204" t="s">
        <v>151</v>
      </c>
      <c r="B41" s="198" t="s">
        <v>155</v>
      </c>
    </row>
    <row r="42" spans="1:6" x14ac:dyDescent="0.25">
      <c r="A42" s="204"/>
      <c r="B42" s="198" t="s">
        <v>156</v>
      </c>
    </row>
    <row r="43" spans="1:6" ht="30" x14ac:dyDescent="0.25">
      <c r="A43" s="204" t="s">
        <v>150</v>
      </c>
      <c r="B43" s="198" t="s">
        <v>157</v>
      </c>
    </row>
    <row r="44" spans="1:6" ht="30" x14ac:dyDescent="0.25">
      <c r="A44" s="204"/>
      <c r="B44" s="198" t="s">
        <v>158</v>
      </c>
    </row>
    <row r="45" spans="1:6" x14ac:dyDescent="0.25">
      <c r="A45" s="204"/>
    </row>
    <row r="46" spans="1:6" x14ac:dyDescent="0.25">
      <c r="A46" s="204"/>
    </row>
    <row r="47" spans="1:6" x14ac:dyDescent="0.25">
      <c r="A47" s="204"/>
    </row>
    <row r="48" spans="1:6" ht="30" hidden="1" x14ac:dyDescent="0.25">
      <c r="A48" s="204" t="s">
        <v>206</v>
      </c>
      <c r="B48" s="198" t="s">
        <v>207</v>
      </c>
      <c r="D48" s="283" t="s">
        <v>624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0A9BC-EE2B-45A7-8636-E88C2F7DEFB8}">
  <sheetPr>
    <tabColor rgb="FF0070C0"/>
  </sheetPr>
  <dimension ref="A1:AC173"/>
  <sheetViews>
    <sheetView workbookViewId="0">
      <pane xSplit="2" ySplit="8" topLeftCell="I63" activePane="bottomRight" state="frozen"/>
      <selection sqref="A1:A1048576"/>
      <selection pane="topRight" sqref="A1:A1048576"/>
      <selection pane="bottomLeft" sqref="A1:A1048576"/>
      <selection pane="bottomRight" activeCell="P97" sqref="P97:P117"/>
    </sheetView>
  </sheetViews>
  <sheetFormatPr defaultRowHeight="15" x14ac:dyDescent="0.25"/>
  <cols>
    <col min="1" max="1" width="4.7109375" style="185" customWidth="1"/>
    <col min="2" max="2" width="40.7109375" style="2" customWidth="1"/>
    <col min="3" max="29" width="13.7109375" style="2" customWidth="1"/>
    <col min="30" max="16384" width="9.140625" style="2"/>
  </cols>
  <sheetData>
    <row r="1" spans="1:29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29" ht="27.6" customHeight="1" thickTop="1" x14ac:dyDescent="0.25">
      <c r="B2" s="4" t="s">
        <v>210</v>
      </c>
      <c r="C2" s="5" t="s">
        <v>211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</row>
    <row r="3" spans="1:29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</row>
    <row r="4" spans="1:29" ht="27.6" customHeight="1" x14ac:dyDescent="0.25">
      <c r="B4" s="4" t="s">
        <v>2</v>
      </c>
      <c r="C4" s="13">
        <v>43941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</row>
    <row r="5" spans="1:29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</row>
    <row r="6" spans="1:29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 t="s">
        <v>462</v>
      </c>
    </row>
    <row r="7" spans="1:29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94</v>
      </c>
    </row>
    <row r="8" spans="1:29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195">
        <v>43967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43967</v>
      </c>
    </row>
    <row r="9" spans="1:29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</row>
    <row r="10" spans="1:29" s="76" customFormat="1" x14ac:dyDescent="0.25">
      <c r="A10" s="187"/>
      <c r="B10" s="77" t="s">
        <v>40</v>
      </c>
      <c r="C10" s="78">
        <v>402439</v>
      </c>
      <c r="D10" s="79">
        <v>402660</v>
      </c>
      <c r="E10" s="79">
        <v>402309</v>
      </c>
      <c r="F10" s="79">
        <v>402127</v>
      </c>
      <c r="G10" s="79">
        <v>402402</v>
      </c>
      <c r="H10" s="79">
        <v>402537</v>
      </c>
      <c r="I10" s="79">
        <v>402999</v>
      </c>
      <c r="J10" s="79">
        <v>403444</v>
      </c>
      <c r="K10" s="79">
        <v>404678</v>
      </c>
      <c r="L10" s="79">
        <v>406006</v>
      </c>
      <c r="M10" s="79">
        <v>405968</v>
      </c>
      <c r="N10" s="80">
        <v>406644</v>
      </c>
      <c r="O10" s="78">
        <v>407456</v>
      </c>
      <c r="P10" s="79">
        <v>408445</v>
      </c>
      <c r="Q10" s="79">
        <v>408371</v>
      </c>
      <c r="R10" s="79"/>
      <c r="S10" s="79"/>
      <c r="T10" s="79"/>
      <c r="U10" s="80"/>
      <c r="V10" s="81">
        <f>O10-C10</f>
        <v>5017</v>
      </c>
      <c r="W10" s="82"/>
      <c r="X10" s="83"/>
      <c r="Y10" s="83"/>
      <c r="Z10" s="83"/>
      <c r="AA10" s="83"/>
      <c r="AB10" s="84"/>
      <c r="AC10" s="81">
        <f>IF(ISERROR(GETPIVOTDATA("VALUE",'CSS WK pvt'!$J$2,"DT_FILE",AC$8,"COMMODITY",AC$6,"TRIM_CAT",TRIM(B10),"TRIM_LINE",A9))=TRUE,0,GETPIVOTDATA("VALUE",'CSS WK pvt'!$J$2,"DT_FILE",AC$8,"COMMODITY",AC$6,"TRIM_CAT",TRIM(B10),"TRIM_LINE",A9))</f>
        <v>0</v>
      </c>
    </row>
    <row r="11" spans="1:29" s="76" customFormat="1" x14ac:dyDescent="0.25">
      <c r="A11" s="187"/>
      <c r="B11" s="77" t="s">
        <v>41</v>
      </c>
      <c r="C11" s="78">
        <v>33730</v>
      </c>
      <c r="D11" s="79">
        <v>33723</v>
      </c>
      <c r="E11" s="79">
        <v>33714</v>
      </c>
      <c r="F11" s="79">
        <v>33684</v>
      </c>
      <c r="G11" s="79">
        <v>33697</v>
      </c>
      <c r="H11" s="79">
        <v>33700</v>
      </c>
      <c r="I11" s="79">
        <v>33713</v>
      </c>
      <c r="J11" s="79">
        <v>33759</v>
      </c>
      <c r="K11" s="79">
        <v>33874</v>
      </c>
      <c r="L11" s="79">
        <v>33949</v>
      </c>
      <c r="M11" s="79">
        <v>33948</v>
      </c>
      <c r="N11" s="80">
        <v>33981</v>
      </c>
      <c r="O11" s="78">
        <v>33994</v>
      </c>
      <c r="P11" s="79">
        <v>33998</v>
      </c>
      <c r="Q11" s="79">
        <v>34229</v>
      </c>
      <c r="R11" s="79"/>
      <c r="S11" s="79"/>
      <c r="T11" s="79"/>
      <c r="U11" s="80"/>
      <c r="V11" s="81">
        <f t="shared" ref="V11:V14" si="0">O11-C11</f>
        <v>264</v>
      </c>
      <c r="W11" s="82"/>
      <c r="X11" s="83"/>
      <c r="Y11" s="83"/>
      <c r="Z11" s="83"/>
      <c r="AA11" s="83"/>
      <c r="AB11" s="84"/>
      <c r="AC11" s="81">
        <f>IF(ISERROR(GETPIVOTDATA("VALUE",'CSS WK pvt'!$J$2,"DT_FILE",AC$8,"COMMODITY",AC$6,"TRIM_CAT",TRIM(B11),"TRIM_LINE",A9))=TRUE,0,GETPIVOTDATA("VALUE",'CSS WK pvt'!$J$2,"DT_FILE",AC$8,"COMMODITY",AC$6,"TRIM_CAT",TRIM(B11),"TRIM_LINE",A9))</f>
        <v>0</v>
      </c>
    </row>
    <row r="12" spans="1:29" s="76" customFormat="1" x14ac:dyDescent="0.25">
      <c r="A12" s="187"/>
      <c r="B12" s="77" t="s">
        <v>42</v>
      </c>
      <c r="C12" s="78">
        <v>50972</v>
      </c>
      <c r="D12" s="79">
        <v>51024</v>
      </c>
      <c r="E12" s="79">
        <v>51082</v>
      </c>
      <c r="F12" s="79">
        <v>51217</v>
      </c>
      <c r="G12" s="79">
        <v>51283</v>
      </c>
      <c r="H12" s="79">
        <v>51370</v>
      </c>
      <c r="I12" s="79">
        <v>51491</v>
      </c>
      <c r="J12" s="79">
        <v>51581</v>
      </c>
      <c r="K12" s="79">
        <v>51829</v>
      </c>
      <c r="L12" s="79">
        <v>52070</v>
      </c>
      <c r="M12" s="79">
        <v>52138</v>
      </c>
      <c r="N12" s="80">
        <v>52326</v>
      </c>
      <c r="O12" s="78">
        <v>52454</v>
      </c>
      <c r="P12" s="79">
        <v>52639</v>
      </c>
      <c r="Q12" s="79">
        <v>52646</v>
      </c>
      <c r="R12" s="79"/>
      <c r="S12" s="79"/>
      <c r="T12" s="79"/>
      <c r="U12" s="80"/>
      <c r="V12" s="81">
        <f t="shared" si="0"/>
        <v>1482</v>
      </c>
      <c r="W12" s="82"/>
      <c r="X12" s="83"/>
      <c r="Y12" s="83"/>
      <c r="Z12" s="83"/>
      <c r="AA12" s="83"/>
      <c r="AB12" s="84"/>
      <c r="AC12" s="81">
        <f>IF(ISERROR(GETPIVOTDATA("VALUE",'CSS WK pvt'!$J$2,"DT_FILE",AC$8,"COMMODITY",AC$6,"TRIM_CAT",TRIM(B12),"TRIM_LINE",A9))=TRUE,0,GETPIVOTDATA("VALUE",'CSS WK pvt'!$J$2,"DT_FILE",AC$8,"COMMODITY",AC$6,"TRIM_CAT",TRIM(B12),"TRIM_LINE",A9))</f>
        <v>0</v>
      </c>
    </row>
    <row r="13" spans="1:29" s="76" customFormat="1" x14ac:dyDescent="0.25">
      <c r="A13" s="187"/>
      <c r="B13" s="77" t="s">
        <v>43</v>
      </c>
      <c r="C13" s="78">
        <v>8072</v>
      </c>
      <c r="D13" s="79">
        <v>8078</v>
      </c>
      <c r="E13" s="79">
        <v>8081</v>
      </c>
      <c r="F13" s="79">
        <v>8094</v>
      </c>
      <c r="G13" s="79">
        <v>8108</v>
      </c>
      <c r="H13" s="79">
        <v>8110</v>
      </c>
      <c r="I13" s="79">
        <v>8121</v>
      </c>
      <c r="J13" s="79">
        <v>8126</v>
      </c>
      <c r="K13" s="79">
        <v>8143</v>
      </c>
      <c r="L13" s="79">
        <v>8162</v>
      </c>
      <c r="M13" s="79">
        <v>8165</v>
      </c>
      <c r="N13" s="80">
        <v>8185</v>
      </c>
      <c r="O13" s="78">
        <v>8195</v>
      </c>
      <c r="P13" s="79">
        <v>8201</v>
      </c>
      <c r="Q13" s="79">
        <v>8198</v>
      </c>
      <c r="R13" s="79"/>
      <c r="S13" s="79"/>
      <c r="T13" s="79"/>
      <c r="U13" s="80"/>
      <c r="V13" s="81">
        <f t="shared" si="0"/>
        <v>123</v>
      </c>
      <c r="W13" s="82"/>
      <c r="X13" s="83"/>
      <c r="Y13" s="83"/>
      <c r="Z13" s="83"/>
      <c r="AA13" s="83"/>
      <c r="AB13" s="84"/>
      <c r="AC13" s="81">
        <f>IF(ISERROR(GETPIVOTDATA("VALUE",'CSS WK pvt'!$J$2,"DT_FILE",AC$8,"COMMODITY",AC$6,"TRIM_CAT",TRIM(B13),"TRIM_LINE",A9))=TRUE,0,GETPIVOTDATA("VALUE",'CSS WK pvt'!$J$2,"DT_FILE",AC$8,"COMMODITY",AC$6,"TRIM_CAT",TRIM(B13),"TRIM_LINE",A9))</f>
        <v>0</v>
      </c>
    </row>
    <row r="14" spans="1:29" s="76" customFormat="1" x14ac:dyDescent="0.25">
      <c r="A14" s="187"/>
      <c r="B14" s="77" t="s">
        <v>44</v>
      </c>
      <c r="C14" s="78">
        <v>1042</v>
      </c>
      <c r="D14" s="79">
        <v>1043</v>
      </c>
      <c r="E14" s="79">
        <v>1044</v>
      </c>
      <c r="F14" s="79">
        <v>1045</v>
      </c>
      <c r="G14" s="79">
        <v>1045</v>
      </c>
      <c r="H14" s="79">
        <v>1047</v>
      </c>
      <c r="I14" s="79">
        <v>1049</v>
      </c>
      <c r="J14" s="79">
        <v>1049</v>
      </c>
      <c r="K14" s="79">
        <v>1050</v>
      </c>
      <c r="L14" s="79">
        <v>1052</v>
      </c>
      <c r="M14" s="79">
        <v>1052</v>
      </c>
      <c r="N14" s="80">
        <v>1053</v>
      </c>
      <c r="O14" s="78">
        <v>1054</v>
      </c>
      <c r="P14" s="79">
        <v>1056</v>
      </c>
      <c r="Q14" s="79">
        <v>1055</v>
      </c>
      <c r="R14" s="79"/>
      <c r="S14" s="79"/>
      <c r="T14" s="79"/>
      <c r="U14" s="80"/>
      <c r="V14" s="81">
        <f t="shared" si="0"/>
        <v>12</v>
      </c>
      <c r="W14" s="82"/>
      <c r="X14" s="83"/>
      <c r="Y14" s="83"/>
      <c r="Z14" s="83"/>
      <c r="AA14" s="83"/>
      <c r="AB14" s="84"/>
      <c r="AC14" s="81">
        <f>IF(ISERROR(GETPIVOTDATA("VALUE",'CSS WK pvt'!$J$2,"DT_FILE",AC$8,"COMMODITY",AC$6,"TRIM_CAT",TRIM(B14),"TRIM_LINE",A9))=TRUE,0,GETPIVOTDATA("VALUE",'CSS WK pvt'!$J$2,"DT_FILE",AC$8,"COMMODITY",AC$6,"TRIM_CAT",TRIM(B14),"TRIM_LINE",A9))</f>
        <v>0</v>
      </c>
    </row>
    <row r="15" spans="1:29" s="93" customFormat="1" ht="15.75" thickBot="1" x14ac:dyDescent="0.3">
      <c r="A15" s="188"/>
      <c r="B15" s="85" t="s">
        <v>45</v>
      </c>
      <c r="C15" s="86">
        <f>SUM(C10:C14)</f>
        <v>496255</v>
      </c>
      <c r="D15" s="87">
        <f t="shared" ref="D15:AC15" si="1">SUM(D10:D14)</f>
        <v>496528</v>
      </c>
      <c r="E15" s="87">
        <f t="shared" si="1"/>
        <v>496230</v>
      </c>
      <c r="F15" s="87">
        <f t="shared" si="1"/>
        <v>496167</v>
      </c>
      <c r="G15" s="87">
        <f t="shared" si="1"/>
        <v>496535</v>
      </c>
      <c r="H15" s="87">
        <f t="shared" si="1"/>
        <v>496764</v>
      </c>
      <c r="I15" s="87">
        <f t="shared" si="1"/>
        <v>497373</v>
      </c>
      <c r="J15" s="87">
        <f t="shared" si="1"/>
        <v>497959</v>
      </c>
      <c r="K15" s="87">
        <f t="shared" si="1"/>
        <v>499574</v>
      </c>
      <c r="L15" s="87">
        <f t="shared" si="1"/>
        <v>501239</v>
      </c>
      <c r="M15" s="87">
        <f t="shared" si="1"/>
        <v>501271</v>
      </c>
      <c r="N15" s="88">
        <f t="shared" si="1"/>
        <v>502189</v>
      </c>
      <c r="O15" s="86">
        <f t="shared" si="1"/>
        <v>503153</v>
      </c>
      <c r="P15" s="87">
        <v>504339</v>
      </c>
      <c r="Q15" s="87">
        <v>504499</v>
      </c>
      <c r="R15" s="87">
        <f t="shared" si="1"/>
        <v>0</v>
      </c>
      <c r="S15" s="87">
        <f t="shared" si="1"/>
        <v>0</v>
      </c>
      <c r="T15" s="87">
        <f t="shared" si="1"/>
        <v>0</v>
      </c>
      <c r="U15" s="88">
        <f t="shared" si="1"/>
        <v>0</v>
      </c>
      <c r="V15" s="89">
        <f t="shared" si="1"/>
        <v>6898</v>
      </c>
      <c r="W15" s="90">
        <f t="shared" si="1"/>
        <v>0</v>
      </c>
      <c r="X15" s="91">
        <f t="shared" si="1"/>
        <v>0</v>
      </c>
      <c r="Y15" s="91">
        <f t="shared" si="1"/>
        <v>0</v>
      </c>
      <c r="Z15" s="91">
        <f t="shared" si="1"/>
        <v>0</v>
      </c>
      <c r="AA15" s="91">
        <f t="shared" si="1"/>
        <v>0</v>
      </c>
      <c r="AB15" s="92">
        <f t="shared" si="1"/>
        <v>0</v>
      </c>
      <c r="AC15" s="89">
        <f t="shared" si="1"/>
        <v>0</v>
      </c>
    </row>
    <row r="16" spans="1:29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</row>
    <row r="17" spans="1:29" s="76" customFormat="1" x14ac:dyDescent="0.25">
      <c r="A17" s="187"/>
      <c r="B17" s="77" t="s">
        <v>40</v>
      </c>
      <c r="C17" s="102">
        <v>61152</v>
      </c>
      <c r="D17" s="103">
        <v>65215</v>
      </c>
      <c r="E17" s="103">
        <v>61544</v>
      </c>
      <c r="F17" s="103">
        <v>60130</v>
      </c>
      <c r="G17" s="103">
        <v>65491</v>
      </c>
      <c r="H17" s="103">
        <v>67412</v>
      </c>
      <c r="I17" s="103">
        <v>71579</v>
      </c>
      <c r="J17" s="103">
        <v>72123</v>
      </c>
      <c r="K17" s="103">
        <v>79745</v>
      </c>
      <c r="L17" s="103">
        <v>75462</v>
      </c>
      <c r="M17" s="103">
        <v>73196</v>
      </c>
      <c r="N17" s="104">
        <v>78962</v>
      </c>
      <c r="O17" s="102">
        <v>82598</v>
      </c>
      <c r="P17" s="103">
        <v>85457</v>
      </c>
      <c r="Q17" s="103">
        <v>82419</v>
      </c>
      <c r="R17" s="103"/>
      <c r="S17" s="103"/>
      <c r="T17" s="103"/>
      <c r="U17" s="104"/>
      <c r="V17" s="105">
        <f>O17-C17</f>
        <v>21446</v>
      </c>
      <c r="W17" s="106"/>
      <c r="X17" s="107"/>
      <c r="Y17" s="107"/>
      <c r="Z17" s="107"/>
      <c r="AA17" s="107"/>
      <c r="AB17" s="108"/>
      <c r="AC17" s="81">
        <f>IF(ISERROR(GETPIVOTDATA("VALUE",'CSS WK pvt'!$J$2,"DT_FILE",AC$8,"COMMODITY",AC$6,"TRIM_CAT",TRIM(B17),"TRIM_LINE",A16))=TRUE,0,GETPIVOTDATA("VALUE",'CSS WK pvt'!$J$2,"DT_FILE",AC$8,"COMMODITY",AC$6,"TRIM_CAT",TRIM(B17),"TRIM_LINE",A16))</f>
        <v>0</v>
      </c>
    </row>
    <row r="18" spans="1:29" s="76" customFormat="1" x14ac:dyDescent="0.25">
      <c r="A18" s="187"/>
      <c r="B18" s="77" t="s">
        <v>619</v>
      </c>
      <c r="C18" s="102">
        <v>1373</v>
      </c>
      <c r="D18" s="103">
        <v>1371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>
        <v>1900</v>
      </c>
      <c r="P18" s="103">
        <v>1904</v>
      </c>
      <c r="Q18" s="103"/>
      <c r="R18" s="103"/>
      <c r="S18" s="103"/>
      <c r="T18" s="103"/>
      <c r="U18" s="104"/>
      <c r="V18" s="105"/>
      <c r="W18" s="106"/>
      <c r="X18" s="107"/>
      <c r="Y18" s="107"/>
      <c r="Z18" s="107"/>
      <c r="AA18" s="107"/>
      <c r="AB18" s="108"/>
      <c r="AC18" s="81"/>
    </row>
    <row r="19" spans="1:29" s="76" customFormat="1" x14ac:dyDescent="0.25">
      <c r="A19" s="187"/>
      <c r="B19" s="77" t="s">
        <v>41</v>
      </c>
      <c r="C19" s="102">
        <v>13608</v>
      </c>
      <c r="D19" s="103">
        <v>13907</v>
      </c>
      <c r="E19" s="103">
        <v>13210</v>
      </c>
      <c r="F19" s="103">
        <v>13108</v>
      </c>
      <c r="G19" s="103">
        <v>13421</v>
      </c>
      <c r="H19" s="103">
        <v>13647</v>
      </c>
      <c r="I19" s="103">
        <v>14469</v>
      </c>
      <c r="J19" s="103">
        <v>14687</v>
      </c>
      <c r="K19" s="103">
        <v>15405</v>
      </c>
      <c r="L19" s="103">
        <v>15530</v>
      </c>
      <c r="M19" s="103">
        <v>15576</v>
      </c>
      <c r="N19" s="104">
        <v>15259</v>
      </c>
      <c r="O19" s="102">
        <v>15198</v>
      </c>
      <c r="P19" s="103">
        <v>15053</v>
      </c>
      <c r="Q19" s="103">
        <v>14249</v>
      </c>
      <c r="R19" s="103"/>
      <c r="S19" s="103"/>
      <c r="T19" s="103"/>
      <c r="U19" s="104"/>
      <c r="V19" s="105">
        <f t="shared" ref="V19:V23" si="2">O19-C19</f>
        <v>1590</v>
      </c>
      <c r="W19" s="106"/>
      <c r="X19" s="107"/>
      <c r="Y19" s="107"/>
      <c r="Z19" s="107"/>
      <c r="AA19" s="107"/>
      <c r="AB19" s="108"/>
      <c r="AC19" s="81">
        <f>IF(ISERROR(GETPIVOTDATA("VALUE",'CSS WK pvt'!$J$2,"DT_FILE",AC$8,"COMMODITY",AC$6,"TRIM_CAT",TRIM(B19),"TRIM_LINE",A16))=TRUE,0,GETPIVOTDATA("VALUE",'CSS WK pvt'!$J$2,"DT_FILE",AC$8,"COMMODITY",AC$6,"TRIM_CAT",TRIM(B19),"TRIM_LINE",A16))</f>
        <v>0</v>
      </c>
    </row>
    <row r="20" spans="1:29" s="76" customFormat="1" x14ac:dyDescent="0.25">
      <c r="A20" s="187"/>
      <c r="B20" s="77" t="s">
        <v>619</v>
      </c>
      <c r="C20" s="102">
        <v>865</v>
      </c>
      <c r="D20" s="103">
        <v>875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>
        <v>1185</v>
      </c>
      <c r="P20" s="103">
        <v>1180</v>
      </c>
      <c r="Q20" s="103"/>
      <c r="R20" s="103"/>
      <c r="S20" s="103"/>
      <c r="T20" s="103"/>
      <c r="U20" s="104"/>
      <c r="V20" s="105"/>
      <c r="W20" s="106"/>
      <c r="X20" s="107"/>
      <c r="Y20" s="107"/>
      <c r="Z20" s="107"/>
      <c r="AA20" s="107"/>
      <c r="AB20" s="108"/>
      <c r="AC20" s="81"/>
    </row>
    <row r="21" spans="1:29" s="76" customFormat="1" x14ac:dyDescent="0.25">
      <c r="A21" s="187"/>
      <c r="B21" s="77" t="s">
        <v>42</v>
      </c>
      <c r="C21" s="102">
        <v>7753</v>
      </c>
      <c r="D21" s="103">
        <v>9118</v>
      </c>
      <c r="E21" s="103">
        <v>9642</v>
      </c>
      <c r="F21" s="103">
        <v>7240</v>
      </c>
      <c r="G21" s="103">
        <v>9665</v>
      </c>
      <c r="H21" s="103">
        <v>7968</v>
      </c>
      <c r="I21" s="103">
        <v>9866</v>
      </c>
      <c r="J21" s="103">
        <v>7965</v>
      </c>
      <c r="K21" s="103">
        <v>9951</v>
      </c>
      <c r="L21" s="103">
        <v>9516</v>
      </c>
      <c r="M21" s="103">
        <v>9447</v>
      </c>
      <c r="N21" s="104">
        <v>9022</v>
      </c>
      <c r="O21" s="102">
        <v>11923</v>
      </c>
      <c r="P21" s="103">
        <v>11724</v>
      </c>
      <c r="Q21" s="103">
        <v>11024</v>
      </c>
      <c r="R21" s="103"/>
      <c r="S21" s="103"/>
      <c r="T21" s="103"/>
      <c r="U21" s="104"/>
      <c r="V21" s="105">
        <f t="shared" si="2"/>
        <v>4170</v>
      </c>
      <c r="W21" s="106"/>
      <c r="X21" s="107"/>
      <c r="Y21" s="107"/>
      <c r="Z21" s="107"/>
      <c r="AA21" s="107"/>
      <c r="AB21" s="108"/>
      <c r="AC21" s="81">
        <f>IF(ISERROR(GETPIVOTDATA("VALUE",'CSS WK pvt'!$J$2,"DT_FILE",AC$8,"COMMODITY",AC$6,"TRIM_CAT",TRIM(B21),"TRIM_LINE",A16))=TRUE,0,GETPIVOTDATA("VALUE",'CSS WK pvt'!$J$2,"DT_FILE",AC$8,"COMMODITY",AC$6,"TRIM_CAT",TRIM(B21),"TRIM_LINE",A16))</f>
        <v>0</v>
      </c>
    </row>
    <row r="22" spans="1:29" s="76" customFormat="1" x14ac:dyDescent="0.25">
      <c r="A22" s="187"/>
      <c r="B22" s="77" t="s">
        <v>43</v>
      </c>
      <c r="C22" s="102">
        <v>1046</v>
      </c>
      <c r="D22" s="103">
        <v>1307</v>
      </c>
      <c r="E22" s="103">
        <v>1299</v>
      </c>
      <c r="F22" s="103">
        <v>958</v>
      </c>
      <c r="G22" s="103">
        <v>1257</v>
      </c>
      <c r="H22" s="103">
        <v>1047</v>
      </c>
      <c r="I22" s="103">
        <v>1239</v>
      </c>
      <c r="J22" s="103">
        <v>1038</v>
      </c>
      <c r="K22" s="103">
        <v>1301</v>
      </c>
      <c r="L22" s="103">
        <v>1342</v>
      </c>
      <c r="M22" s="103">
        <v>1202</v>
      </c>
      <c r="N22" s="104">
        <v>1179</v>
      </c>
      <c r="O22" s="102">
        <v>1573</v>
      </c>
      <c r="P22" s="103">
        <v>1867</v>
      </c>
      <c r="Q22" s="103">
        <v>1681</v>
      </c>
      <c r="R22" s="103"/>
      <c r="S22" s="103"/>
      <c r="T22" s="103"/>
      <c r="U22" s="104"/>
      <c r="V22" s="105">
        <f t="shared" si="2"/>
        <v>527</v>
      </c>
      <c r="W22" s="106"/>
      <c r="X22" s="107"/>
      <c r="Y22" s="107"/>
      <c r="Z22" s="107"/>
      <c r="AA22" s="107"/>
      <c r="AB22" s="108"/>
      <c r="AC22" s="81">
        <f>IF(ISERROR(GETPIVOTDATA("VALUE",'CSS WK pvt'!$J$2,"DT_FILE",AC$8,"COMMODITY",AC$6,"TRIM_CAT",TRIM(B22),"TRIM_LINE",A16))=TRUE,0,GETPIVOTDATA("VALUE",'CSS WK pvt'!$J$2,"DT_FILE",AC$8,"COMMODITY",AC$6,"TRIM_CAT",TRIM(B22),"TRIM_LINE",A16))</f>
        <v>0</v>
      </c>
    </row>
    <row r="23" spans="1:29" s="76" customFormat="1" x14ac:dyDescent="0.25">
      <c r="A23" s="187"/>
      <c r="B23" s="77" t="s">
        <v>44</v>
      </c>
      <c r="C23" s="102">
        <v>84</v>
      </c>
      <c r="D23" s="103">
        <v>117</v>
      </c>
      <c r="E23" s="103">
        <v>131</v>
      </c>
      <c r="F23" s="103">
        <v>96</v>
      </c>
      <c r="G23" s="103">
        <v>140</v>
      </c>
      <c r="H23" s="103">
        <v>104</v>
      </c>
      <c r="I23" s="103">
        <v>122</v>
      </c>
      <c r="J23" s="103">
        <v>107</v>
      </c>
      <c r="K23" s="103">
        <v>102</v>
      </c>
      <c r="L23" s="103">
        <v>144</v>
      </c>
      <c r="M23" s="103">
        <v>120</v>
      </c>
      <c r="N23" s="104">
        <v>98</v>
      </c>
      <c r="O23" s="102">
        <v>135</v>
      </c>
      <c r="P23" s="103">
        <v>155</v>
      </c>
      <c r="Q23" s="103">
        <v>148</v>
      </c>
      <c r="R23" s="103"/>
      <c r="S23" s="103"/>
      <c r="T23" s="103"/>
      <c r="U23" s="104"/>
      <c r="V23" s="105">
        <f t="shared" si="2"/>
        <v>51</v>
      </c>
      <c r="W23" s="106"/>
      <c r="X23" s="107"/>
      <c r="Y23" s="107"/>
      <c r="Z23" s="107"/>
      <c r="AA23" s="107"/>
      <c r="AB23" s="108"/>
      <c r="AC23" s="81">
        <f>IF(ISERROR(GETPIVOTDATA("VALUE",'CSS WK pvt'!$J$2,"DT_FILE",AC$8,"COMMODITY",AC$6,"TRIM_CAT",TRIM(B23),"TRIM_LINE",A16))=TRUE,0,GETPIVOTDATA("VALUE",'CSS WK pvt'!$J$2,"DT_FILE",AC$8,"COMMODITY",AC$6,"TRIM_CAT",TRIM(B23),"TRIM_LINE",A16))</f>
        <v>0</v>
      </c>
    </row>
    <row r="24" spans="1:29" s="93" customFormat="1" x14ac:dyDescent="0.25">
      <c r="A24" s="189"/>
      <c r="B24" s="77" t="s">
        <v>45</v>
      </c>
      <c r="C24" s="173">
        <f>SUM(C17:C23)</f>
        <v>85881</v>
      </c>
      <c r="D24" s="174">
        <f t="shared" ref="D24:AC24" si="3">SUM(D17:D23)</f>
        <v>91910</v>
      </c>
      <c r="E24" s="174">
        <f t="shared" si="3"/>
        <v>85826</v>
      </c>
      <c r="F24" s="174">
        <f t="shared" si="3"/>
        <v>81532</v>
      </c>
      <c r="G24" s="174">
        <f t="shared" si="3"/>
        <v>89974</v>
      </c>
      <c r="H24" s="174">
        <f t="shared" si="3"/>
        <v>90178</v>
      </c>
      <c r="I24" s="174">
        <f t="shared" si="3"/>
        <v>97275</v>
      </c>
      <c r="J24" s="174">
        <f t="shared" si="3"/>
        <v>95920</v>
      </c>
      <c r="K24" s="174">
        <f t="shared" si="3"/>
        <v>106504</v>
      </c>
      <c r="L24" s="174">
        <f t="shared" si="3"/>
        <v>101994</v>
      </c>
      <c r="M24" s="174">
        <f t="shared" si="3"/>
        <v>99541</v>
      </c>
      <c r="N24" s="175">
        <f t="shared" si="3"/>
        <v>104520</v>
      </c>
      <c r="O24" s="173">
        <f t="shared" si="3"/>
        <v>114512</v>
      </c>
      <c r="P24" s="174">
        <v>114256</v>
      </c>
      <c r="Q24" s="174">
        <v>109521</v>
      </c>
      <c r="R24" s="174">
        <f t="shared" si="3"/>
        <v>0</v>
      </c>
      <c r="S24" s="174">
        <f t="shared" si="3"/>
        <v>0</v>
      </c>
      <c r="T24" s="174">
        <f t="shared" si="3"/>
        <v>0</v>
      </c>
      <c r="U24" s="175">
        <f t="shared" si="3"/>
        <v>0</v>
      </c>
      <c r="V24" s="109">
        <f t="shared" si="3"/>
        <v>27784</v>
      </c>
      <c r="W24" s="176">
        <f t="shared" si="3"/>
        <v>0</v>
      </c>
      <c r="X24" s="177">
        <f t="shared" si="3"/>
        <v>0</v>
      </c>
      <c r="Y24" s="177">
        <f t="shared" si="3"/>
        <v>0</v>
      </c>
      <c r="Z24" s="177">
        <f t="shared" si="3"/>
        <v>0</v>
      </c>
      <c r="AA24" s="177">
        <f t="shared" si="3"/>
        <v>0</v>
      </c>
      <c r="AB24" s="178">
        <f t="shared" si="3"/>
        <v>0</v>
      </c>
      <c r="AC24" s="109">
        <f t="shared" si="3"/>
        <v>0</v>
      </c>
    </row>
    <row r="25" spans="1:29" s="76" customFormat="1" x14ac:dyDescent="0.25">
      <c r="A25" s="187">
        <f>+A16+1</f>
        <v>3</v>
      </c>
      <c r="B25" s="110" t="s">
        <v>20</v>
      </c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111"/>
      <c r="P25" s="112"/>
      <c r="Q25" s="112"/>
      <c r="R25" s="112"/>
      <c r="S25" s="112"/>
      <c r="T25" s="112"/>
      <c r="U25" s="113"/>
      <c r="V25" s="114"/>
      <c r="W25" s="115"/>
      <c r="X25" s="116"/>
      <c r="Y25" s="116"/>
      <c r="Z25" s="116"/>
      <c r="AA25" s="116"/>
      <c r="AB25" s="117"/>
      <c r="AC25" s="114"/>
    </row>
    <row r="26" spans="1:29" s="76" customFormat="1" x14ac:dyDescent="0.25">
      <c r="A26" s="185"/>
      <c r="B26" s="77" t="s">
        <v>40</v>
      </c>
      <c r="C26" s="102">
        <v>30533</v>
      </c>
      <c r="D26" s="103">
        <v>33483</v>
      </c>
      <c r="E26" s="103">
        <v>29585</v>
      </c>
      <c r="F26" s="103">
        <v>28261</v>
      </c>
      <c r="G26" s="103">
        <v>35046</v>
      </c>
      <c r="H26" s="103">
        <v>36480</v>
      </c>
      <c r="I26" s="103">
        <v>39238</v>
      </c>
      <c r="J26" s="103">
        <v>36004</v>
      </c>
      <c r="K26" s="103">
        <v>38115</v>
      </c>
      <c r="L26" s="103">
        <v>33378</v>
      </c>
      <c r="M26" s="76">
        <v>29837</v>
      </c>
      <c r="N26" s="104">
        <v>37829</v>
      </c>
      <c r="O26" s="102">
        <v>36001</v>
      </c>
      <c r="P26" s="103">
        <v>32194</v>
      </c>
      <c r="Q26" s="103">
        <v>28040</v>
      </c>
      <c r="R26" s="103"/>
      <c r="S26" s="103"/>
      <c r="T26" s="103"/>
      <c r="U26" s="104"/>
      <c r="V26" s="105">
        <f t="shared" ref="V26:V88" si="4">O26-C26</f>
        <v>5468</v>
      </c>
      <c r="W26" s="106"/>
      <c r="X26" s="107"/>
      <c r="Y26" s="107"/>
      <c r="Z26" s="107"/>
      <c r="AA26" s="107"/>
      <c r="AB26" s="108"/>
      <c r="AC26" s="81">
        <f>IF(ISERROR(GETPIVOTDATA("VALUE",'CSS WK pvt'!$J$2,"DT_FILE",AC$8,"COMMODITY",AC$6,"TRIM_CAT",TRIM(B26),"TRIM_LINE",A25))=TRUE,0,GETPIVOTDATA("VALUE",'CSS WK pvt'!$J$2,"DT_FILE",AC$8,"COMMODITY",AC$6,"TRIM_CAT",TRIM(B26),"TRIM_LINE",A25))</f>
        <v>0</v>
      </c>
    </row>
    <row r="27" spans="1:29" s="76" customFormat="1" x14ac:dyDescent="0.25">
      <c r="A27" s="185"/>
      <c r="B27" s="77" t="s">
        <v>41</v>
      </c>
      <c r="C27" s="102">
        <v>3095</v>
      </c>
      <c r="D27" s="103">
        <v>3303</v>
      </c>
      <c r="E27" s="103">
        <v>3064</v>
      </c>
      <c r="F27" s="103">
        <v>2994</v>
      </c>
      <c r="G27" s="103">
        <v>3580</v>
      </c>
      <c r="H27" s="103">
        <v>3803</v>
      </c>
      <c r="I27" s="103">
        <v>4273</v>
      </c>
      <c r="J27" s="103">
        <v>3740</v>
      </c>
      <c r="K27" s="103">
        <v>3554</v>
      </c>
      <c r="L27" s="103">
        <v>3381</v>
      </c>
      <c r="M27" s="76">
        <v>3047</v>
      </c>
      <c r="N27" s="104">
        <v>3335</v>
      </c>
      <c r="O27" s="102">
        <v>2944</v>
      </c>
      <c r="P27" s="103">
        <v>2738</v>
      </c>
      <c r="Q27" s="103">
        <v>2392</v>
      </c>
      <c r="R27" s="103"/>
      <c r="S27" s="103"/>
      <c r="T27" s="103"/>
      <c r="U27" s="104"/>
      <c r="V27" s="105">
        <f t="shared" si="4"/>
        <v>-151</v>
      </c>
      <c r="W27" s="106"/>
      <c r="X27" s="107"/>
      <c r="Y27" s="107"/>
      <c r="Z27" s="107"/>
      <c r="AA27" s="107"/>
      <c r="AB27" s="108"/>
      <c r="AC27" s="81">
        <f>IF(ISERROR(GETPIVOTDATA("VALUE",'CSS WK pvt'!$J$2,"DT_FILE",AC$8,"COMMODITY",AC$6,"TRIM_CAT",TRIM(B27),"TRIM_LINE",A25))=TRUE,0,GETPIVOTDATA("VALUE",'CSS WK pvt'!$J$2,"DT_FILE",AC$8,"COMMODITY",AC$6,"TRIM_CAT",TRIM(B27),"TRIM_LINE",A25))</f>
        <v>0</v>
      </c>
    </row>
    <row r="28" spans="1:29" s="76" customFormat="1" x14ac:dyDescent="0.25">
      <c r="A28" s="185"/>
      <c r="B28" s="77" t="s">
        <v>42</v>
      </c>
      <c r="C28" s="102">
        <v>4316</v>
      </c>
      <c r="D28" s="103">
        <v>5722</v>
      </c>
      <c r="E28" s="103">
        <v>5876</v>
      </c>
      <c r="F28" s="103">
        <v>3606</v>
      </c>
      <c r="G28" s="103">
        <v>6095</v>
      </c>
      <c r="H28" s="103">
        <v>4312</v>
      </c>
      <c r="I28" s="103">
        <v>6077</v>
      </c>
      <c r="J28" s="103">
        <v>4069</v>
      </c>
      <c r="K28" s="103">
        <v>6028</v>
      </c>
      <c r="L28" s="103">
        <v>5526</v>
      </c>
      <c r="M28" s="76">
        <v>5102</v>
      </c>
      <c r="N28" s="104">
        <v>5143</v>
      </c>
      <c r="O28" s="102">
        <v>7092</v>
      </c>
      <c r="P28" s="103">
        <v>4970</v>
      </c>
      <c r="Q28" s="103">
        <v>4396</v>
      </c>
      <c r="R28" s="103"/>
      <c r="S28" s="103"/>
      <c r="T28" s="103"/>
      <c r="U28" s="104"/>
      <c r="V28" s="105">
        <f t="shared" si="4"/>
        <v>2776</v>
      </c>
      <c r="W28" s="106"/>
      <c r="X28" s="107"/>
      <c r="Y28" s="107"/>
      <c r="Z28" s="107"/>
      <c r="AA28" s="107"/>
      <c r="AB28" s="108"/>
      <c r="AC28" s="81">
        <f>IF(ISERROR(GETPIVOTDATA("VALUE",'CSS WK pvt'!$J$2,"DT_FILE",AC$8,"COMMODITY",AC$6,"TRIM_CAT",TRIM(B28),"TRIM_LINE",A25))=TRUE,0,GETPIVOTDATA("VALUE",'CSS WK pvt'!$J$2,"DT_FILE",AC$8,"COMMODITY",AC$6,"TRIM_CAT",TRIM(B28),"TRIM_LINE",A25))</f>
        <v>0</v>
      </c>
    </row>
    <row r="29" spans="1:29" s="76" customFormat="1" x14ac:dyDescent="0.25">
      <c r="A29" s="185"/>
      <c r="B29" s="77" t="s">
        <v>43</v>
      </c>
      <c r="C29" s="102">
        <v>629</v>
      </c>
      <c r="D29" s="103">
        <v>909</v>
      </c>
      <c r="E29" s="103">
        <v>881</v>
      </c>
      <c r="F29" s="103">
        <v>574</v>
      </c>
      <c r="G29" s="103">
        <v>862</v>
      </c>
      <c r="H29" s="103">
        <v>650</v>
      </c>
      <c r="I29" s="103">
        <v>830</v>
      </c>
      <c r="J29" s="103">
        <v>637</v>
      </c>
      <c r="K29" s="103">
        <v>845</v>
      </c>
      <c r="L29" s="103">
        <v>903</v>
      </c>
      <c r="M29" s="76">
        <v>728</v>
      </c>
      <c r="N29" s="104">
        <v>809</v>
      </c>
      <c r="O29" s="102">
        <v>1082</v>
      </c>
      <c r="P29" s="103">
        <v>1028</v>
      </c>
      <c r="Q29" s="103">
        <v>840</v>
      </c>
      <c r="R29" s="103"/>
      <c r="S29" s="103"/>
      <c r="T29" s="103"/>
      <c r="U29" s="104"/>
      <c r="V29" s="105">
        <f t="shared" si="4"/>
        <v>453</v>
      </c>
      <c r="W29" s="106"/>
      <c r="X29" s="107"/>
      <c r="Y29" s="107"/>
      <c r="Z29" s="107"/>
      <c r="AA29" s="107"/>
      <c r="AB29" s="108"/>
      <c r="AC29" s="81">
        <f>IF(ISERROR(GETPIVOTDATA("VALUE",'CSS WK pvt'!$J$2,"DT_FILE",AC$8,"COMMODITY",AC$6,"TRIM_CAT",TRIM(B29),"TRIM_LINE",A25))=TRUE,0,GETPIVOTDATA("VALUE",'CSS WK pvt'!$J$2,"DT_FILE",AC$8,"COMMODITY",AC$6,"TRIM_CAT",TRIM(B29),"TRIM_LINE",A25))</f>
        <v>0</v>
      </c>
    </row>
    <row r="30" spans="1:29" s="76" customFormat="1" x14ac:dyDescent="0.25">
      <c r="A30" s="185"/>
      <c r="B30" s="77" t="s">
        <v>44</v>
      </c>
      <c r="C30" s="102">
        <v>57</v>
      </c>
      <c r="D30" s="103">
        <v>88</v>
      </c>
      <c r="E30" s="103">
        <v>99</v>
      </c>
      <c r="F30" s="103">
        <v>65</v>
      </c>
      <c r="G30" s="103">
        <v>114</v>
      </c>
      <c r="H30" s="103">
        <v>72</v>
      </c>
      <c r="I30" s="103">
        <v>93</v>
      </c>
      <c r="J30" s="103">
        <v>74</v>
      </c>
      <c r="K30" s="103">
        <v>75</v>
      </c>
      <c r="L30" s="103">
        <v>117</v>
      </c>
      <c r="M30" s="76">
        <v>78</v>
      </c>
      <c r="N30" s="104">
        <v>72</v>
      </c>
      <c r="O30" s="102">
        <v>107</v>
      </c>
      <c r="P30" s="103">
        <v>104</v>
      </c>
      <c r="Q30" s="103">
        <v>90</v>
      </c>
      <c r="R30" s="103"/>
      <c r="S30" s="103"/>
      <c r="T30" s="103"/>
      <c r="U30" s="104"/>
      <c r="V30" s="105">
        <f t="shared" si="4"/>
        <v>50</v>
      </c>
      <c r="W30" s="106"/>
      <c r="X30" s="107"/>
      <c r="Y30" s="107"/>
      <c r="Z30" s="107"/>
      <c r="AA30" s="107"/>
      <c r="AB30" s="108"/>
      <c r="AC30" s="81">
        <f>IF(ISERROR(GETPIVOTDATA("VALUE",'CSS WK pvt'!$J$2,"DT_FILE",AC$8,"COMMODITY",AC$6,"TRIM_CAT",TRIM(B30),"TRIM_LINE",A25))=TRUE,0,GETPIVOTDATA("VALUE",'CSS WK pvt'!$J$2,"DT_FILE",AC$8,"COMMODITY",AC$6,"TRIM_CAT",TRIM(B30),"TRIM_LINE",A25))</f>
        <v>0</v>
      </c>
    </row>
    <row r="31" spans="1:29" s="93" customFormat="1" x14ac:dyDescent="0.25">
      <c r="A31" s="189"/>
      <c r="B31" s="77" t="s">
        <v>45</v>
      </c>
      <c r="C31" s="173">
        <f t="shared" ref="C31:O31" si="5">SUM(C26:C30)</f>
        <v>38630</v>
      </c>
      <c r="D31" s="174">
        <f t="shared" si="5"/>
        <v>43505</v>
      </c>
      <c r="E31" s="174">
        <f t="shared" si="5"/>
        <v>39505</v>
      </c>
      <c r="F31" s="174">
        <f t="shared" si="5"/>
        <v>35500</v>
      </c>
      <c r="G31" s="174">
        <f t="shared" si="5"/>
        <v>45697</v>
      </c>
      <c r="H31" s="174">
        <f t="shared" si="5"/>
        <v>45317</v>
      </c>
      <c r="I31" s="174">
        <f t="shared" si="5"/>
        <v>50511</v>
      </c>
      <c r="J31" s="174">
        <f t="shared" si="5"/>
        <v>44524</v>
      </c>
      <c r="K31" s="174">
        <f t="shared" si="5"/>
        <v>48617</v>
      </c>
      <c r="L31" s="174">
        <f t="shared" si="5"/>
        <v>43305</v>
      </c>
      <c r="M31" s="174">
        <f t="shared" si="5"/>
        <v>38792</v>
      </c>
      <c r="N31" s="175">
        <f t="shared" si="5"/>
        <v>47188</v>
      </c>
      <c r="O31" s="173">
        <f t="shared" si="5"/>
        <v>47226</v>
      </c>
      <c r="P31" s="174">
        <v>41034</v>
      </c>
      <c r="Q31" s="174">
        <v>35758</v>
      </c>
      <c r="R31" s="174">
        <f t="shared" ref="R31:AC31" si="6">SUM(R26:R30)</f>
        <v>0</v>
      </c>
      <c r="S31" s="174">
        <f t="shared" si="6"/>
        <v>0</v>
      </c>
      <c r="T31" s="174">
        <f t="shared" si="6"/>
        <v>0</v>
      </c>
      <c r="U31" s="175">
        <f t="shared" si="6"/>
        <v>0</v>
      </c>
      <c r="V31" s="109">
        <f t="shared" si="6"/>
        <v>8596</v>
      </c>
      <c r="W31" s="176">
        <f t="shared" si="6"/>
        <v>0</v>
      </c>
      <c r="X31" s="177">
        <f t="shared" si="6"/>
        <v>0</v>
      </c>
      <c r="Y31" s="177">
        <f t="shared" si="6"/>
        <v>0</v>
      </c>
      <c r="Z31" s="177">
        <f t="shared" si="6"/>
        <v>0</v>
      </c>
      <c r="AA31" s="177">
        <f t="shared" si="6"/>
        <v>0</v>
      </c>
      <c r="AB31" s="178">
        <f t="shared" si="6"/>
        <v>0</v>
      </c>
      <c r="AC31" s="109">
        <f t="shared" si="6"/>
        <v>0</v>
      </c>
    </row>
    <row r="32" spans="1:29" s="76" customFormat="1" x14ac:dyDescent="0.25">
      <c r="A32" s="187">
        <f>+A25+1</f>
        <v>4</v>
      </c>
      <c r="B32" s="110" t="s">
        <v>21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1"/>
      <c r="P32" s="112"/>
      <c r="Q32" s="112"/>
      <c r="R32" s="112"/>
      <c r="S32" s="112"/>
      <c r="T32" s="112"/>
      <c r="U32" s="113"/>
      <c r="V32" s="114"/>
      <c r="W32" s="115"/>
      <c r="X32" s="116"/>
      <c r="Y32" s="116"/>
      <c r="Z32" s="116"/>
      <c r="AA32" s="116"/>
      <c r="AB32" s="117"/>
      <c r="AC32" s="114"/>
    </row>
    <row r="33" spans="1:29" s="76" customFormat="1" x14ac:dyDescent="0.25">
      <c r="A33" s="187"/>
      <c r="B33" s="77" t="s">
        <v>40</v>
      </c>
      <c r="C33" s="102">
        <v>11203</v>
      </c>
      <c r="D33" s="103">
        <v>12109</v>
      </c>
      <c r="E33" s="103">
        <v>12532</v>
      </c>
      <c r="F33" s="103">
        <v>11515</v>
      </c>
      <c r="G33" s="103">
        <v>10189</v>
      </c>
      <c r="H33" s="103">
        <v>11571</v>
      </c>
      <c r="I33" s="103">
        <v>12994</v>
      </c>
      <c r="J33" s="103">
        <v>16004</v>
      </c>
      <c r="K33" s="103">
        <v>16275</v>
      </c>
      <c r="L33" s="103">
        <v>14504</v>
      </c>
      <c r="M33" s="103">
        <v>14302</v>
      </c>
      <c r="N33" s="104">
        <v>13253</v>
      </c>
      <c r="O33" s="102">
        <v>17333</v>
      </c>
      <c r="P33" s="103">
        <v>18176</v>
      </c>
      <c r="Q33" s="103">
        <v>16240</v>
      </c>
      <c r="R33" s="103"/>
      <c r="S33" s="103"/>
      <c r="T33" s="103"/>
      <c r="U33" s="104"/>
      <c r="V33" s="105">
        <f t="shared" ref="V33" si="7">O33-C33</f>
        <v>6130</v>
      </c>
      <c r="W33" s="106"/>
      <c r="X33" s="107"/>
      <c r="Y33" s="107"/>
      <c r="Z33" s="107"/>
      <c r="AA33" s="107"/>
      <c r="AB33" s="108"/>
      <c r="AC33" s="81">
        <f>IF(ISERROR(GETPIVOTDATA("VALUE",'CSS WK pvt'!$J$2,"DT_FILE",AC$8,"COMMODITY",AC$6,"TRIM_CAT",TRIM(B33),"TRIM_LINE",A32))=TRUE,0,GETPIVOTDATA("VALUE",'CSS WK pvt'!$J$2,"DT_FILE",AC$8,"COMMODITY",AC$6,"TRIM_CAT",TRIM(B33),"TRIM_LINE",A32))</f>
        <v>0</v>
      </c>
    </row>
    <row r="34" spans="1:29" s="76" customFormat="1" x14ac:dyDescent="0.25">
      <c r="A34" s="187"/>
      <c r="B34" s="77" t="s">
        <v>41</v>
      </c>
      <c r="C34" s="102">
        <v>1888</v>
      </c>
      <c r="D34" s="103">
        <v>1898</v>
      </c>
      <c r="E34" s="103">
        <v>1821</v>
      </c>
      <c r="F34" s="103">
        <v>1643</v>
      </c>
      <c r="G34" s="103">
        <v>1435</v>
      </c>
      <c r="H34" s="103">
        <v>1608</v>
      </c>
      <c r="I34" s="103">
        <v>1908</v>
      </c>
      <c r="J34" s="103">
        <v>2460</v>
      </c>
      <c r="K34" s="103">
        <v>2327</v>
      </c>
      <c r="L34" s="103">
        <v>2123</v>
      </c>
      <c r="M34" s="103">
        <v>2026</v>
      </c>
      <c r="N34" s="104">
        <v>1939</v>
      </c>
      <c r="O34" s="102">
        <v>2153</v>
      </c>
      <c r="P34" s="103">
        <v>1818</v>
      </c>
      <c r="Q34" s="103">
        <v>1689</v>
      </c>
      <c r="R34" s="103"/>
      <c r="S34" s="103"/>
      <c r="T34" s="103"/>
      <c r="U34" s="104"/>
      <c r="V34" s="105">
        <f t="shared" si="4"/>
        <v>265</v>
      </c>
      <c r="W34" s="106"/>
      <c r="X34" s="107"/>
      <c r="Y34" s="107"/>
      <c r="Z34" s="107"/>
      <c r="AA34" s="107"/>
      <c r="AB34" s="108"/>
      <c r="AC34" s="81">
        <f>IF(ISERROR(GETPIVOTDATA("VALUE",'CSS WK pvt'!$J$2,"DT_FILE",AC$8,"COMMODITY",AC$6,"TRIM_CAT",TRIM(B34),"TRIM_LINE",A32))=TRUE,0,GETPIVOTDATA("VALUE",'CSS WK pvt'!$J$2,"DT_FILE",AC$8,"COMMODITY",AC$6,"TRIM_CAT",TRIM(B34),"TRIM_LINE",A32))</f>
        <v>0</v>
      </c>
    </row>
    <row r="35" spans="1:29" s="76" customFormat="1" x14ac:dyDescent="0.25">
      <c r="A35" s="187"/>
      <c r="B35" s="77" t="s">
        <v>42</v>
      </c>
      <c r="C35" s="102">
        <v>1753</v>
      </c>
      <c r="D35" s="103">
        <v>1614</v>
      </c>
      <c r="E35" s="103">
        <v>1961</v>
      </c>
      <c r="F35" s="103">
        <v>1640</v>
      </c>
      <c r="G35" s="103">
        <v>1512</v>
      </c>
      <c r="H35" s="103">
        <v>1716</v>
      </c>
      <c r="I35" s="103">
        <v>1745</v>
      </c>
      <c r="J35" s="103">
        <v>1752</v>
      </c>
      <c r="K35" s="103">
        <v>1693</v>
      </c>
      <c r="L35" s="103">
        <v>1755</v>
      </c>
      <c r="M35" s="103">
        <v>1933</v>
      </c>
      <c r="N35" s="104">
        <v>1552</v>
      </c>
      <c r="O35" s="102">
        <v>2196</v>
      </c>
      <c r="P35" s="103">
        <v>3173</v>
      </c>
      <c r="Q35" s="103">
        <v>2063</v>
      </c>
      <c r="R35" s="103"/>
      <c r="S35" s="103"/>
      <c r="T35" s="103"/>
      <c r="U35" s="104"/>
      <c r="V35" s="105">
        <f t="shared" si="4"/>
        <v>443</v>
      </c>
      <c r="W35" s="106"/>
      <c r="X35" s="107"/>
      <c r="Y35" s="107"/>
      <c r="Z35" s="107"/>
      <c r="AA35" s="107"/>
      <c r="AB35" s="108"/>
      <c r="AC35" s="81">
        <f>IF(ISERROR(GETPIVOTDATA("VALUE",'CSS WK pvt'!$J$2,"DT_FILE",AC$8,"COMMODITY",AC$6,"TRIM_CAT",TRIM(B35),"TRIM_LINE",A32))=TRUE,0,GETPIVOTDATA("VALUE",'CSS WK pvt'!$J$2,"DT_FILE",AC$8,"COMMODITY",AC$6,"TRIM_CAT",TRIM(B35),"TRIM_LINE",A32))</f>
        <v>0</v>
      </c>
    </row>
    <row r="36" spans="1:29" s="76" customFormat="1" x14ac:dyDescent="0.25">
      <c r="A36" s="187"/>
      <c r="B36" s="77" t="s">
        <v>43</v>
      </c>
      <c r="C36" s="102">
        <v>241</v>
      </c>
      <c r="D36" s="103">
        <v>214</v>
      </c>
      <c r="E36" s="103">
        <v>246</v>
      </c>
      <c r="F36" s="103">
        <v>204</v>
      </c>
      <c r="G36" s="103">
        <v>206</v>
      </c>
      <c r="H36" s="103">
        <v>240</v>
      </c>
      <c r="I36" s="103">
        <v>244</v>
      </c>
      <c r="J36" s="103">
        <v>224</v>
      </c>
      <c r="K36" s="103">
        <v>233</v>
      </c>
      <c r="L36" s="103">
        <v>222</v>
      </c>
      <c r="M36" s="103">
        <v>256</v>
      </c>
      <c r="N36" s="104">
        <v>176</v>
      </c>
      <c r="O36" s="102">
        <v>267</v>
      </c>
      <c r="P36" s="103">
        <v>493</v>
      </c>
      <c r="Q36" s="103">
        <v>358</v>
      </c>
      <c r="R36" s="103"/>
      <c r="S36" s="103"/>
      <c r="T36" s="103"/>
      <c r="U36" s="104"/>
      <c r="V36" s="105">
        <f t="shared" si="4"/>
        <v>26</v>
      </c>
      <c r="W36" s="106"/>
      <c r="X36" s="107"/>
      <c r="Y36" s="107"/>
      <c r="Z36" s="107"/>
      <c r="AA36" s="107"/>
      <c r="AB36" s="108"/>
      <c r="AC36" s="81">
        <f>IF(ISERROR(GETPIVOTDATA("VALUE",'CSS WK pvt'!$J$2,"DT_FILE",AC$8,"COMMODITY",AC$6,"TRIM_CAT",TRIM(B36),"TRIM_LINE",A32))=TRUE,0,GETPIVOTDATA("VALUE",'CSS WK pvt'!$J$2,"DT_FILE",AC$8,"COMMODITY",AC$6,"TRIM_CAT",TRIM(B36),"TRIM_LINE",A32))</f>
        <v>0</v>
      </c>
    </row>
    <row r="37" spans="1:29" s="76" customFormat="1" x14ac:dyDescent="0.25">
      <c r="A37" s="187"/>
      <c r="B37" s="77" t="s">
        <v>44</v>
      </c>
      <c r="C37" s="102">
        <v>15</v>
      </c>
      <c r="D37" s="103">
        <v>14</v>
      </c>
      <c r="E37" s="103">
        <v>12</v>
      </c>
      <c r="F37" s="103">
        <v>14</v>
      </c>
      <c r="G37" s="103">
        <v>10</v>
      </c>
      <c r="H37" s="103">
        <v>17</v>
      </c>
      <c r="I37" s="103">
        <v>11</v>
      </c>
      <c r="J37" s="103">
        <v>20</v>
      </c>
      <c r="K37" s="103">
        <v>14</v>
      </c>
      <c r="L37" s="103">
        <v>13</v>
      </c>
      <c r="M37" s="103">
        <v>30</v>
      </c>
      <c r="N37" s="104">
        <v>11</v>
      </c>
      <c r="O37" s="102">
        <v>16</v>
      </c>
      <c r="P37" s="103">
        <v>32</v>
      </c>
      <c r="Q37" s="103">
        <v>35</v>
      </c>
      <c r="R37" s="103"/>
      <c r="S37" s="103"/>
      <c r="T37" s="103"/>
      <c r="U37" s="104"/>
      <c r="V37" s="105">
        <f t="shared" si="4"/>
        <v>1</v>
      </c>
      <c r="W37" s="106"/>
      <c r="X37" s="107"/>
      <c r="Y37" s="107"/>
      <c r="Z37" s="107"/>
      <c r="AA37" s="107"/>
      <c r="AB37" s="108"/>
      <c r="AC37" s="81">
        <f>IF(ISERROR(GETPIVOTDATA("VALUE",'CSS WK pvt'!$J$2,"DT_FILE",AC$8,"COMMODITY",AC$6,"TRIM_CAT",TRIM(B37),"TRIM_LINE",A32))=TRUE,0,GETPIVOTDATA("VALUE",'CSS WK pvt'!$J$2,"DT_FILE",AC$8,"COMMODITY",AC$6,"TRIM_CAT",TRIM(B37),"TRIM_LINE",A32))</f>
        <v>0</v>
      </c>
    </row>
    <row r="38" spans="1:29" s="93" customFormat="1" x14ac:dyDescent="0.25">
      <c r="A38" s="188"/>
      <c r="B38" s="77" t="s">
        <v>45</v>
      </c>
      <c r="C38" s="173">
        <f>SUM(C33:C37)</f>
        <v>15100</v>
      </c>
      <c r="D38" s="174">
        <f t="shared" ref="D38:AC38" si="8">SUM(D33:D37)</f>
        <v>15849</v>
      </c>
      <c r="E38" s="174">
        <f t="shared" si="8"/>
        <v>16572</v>
      </c>
      <c r="F38" s="174">
        <f t="shared" si="8"/>
        <v>15016</v>
      </c>
      <c r="G38" s="174">
        <f t="shared" si="8"/>
        <v>13352</v>
      </c>
      <c r="H38" s="174">
        <f t="shared" si="8"/>
        <v>15152</v>
      </c>
      <c r="I38" s="174">
        <f t="shared" si="8"/>
        <v>16902</v>
      </c>
      <c r="J38" s="174">
        <f t="shared" si="8"/>
        <v>20460</v>
      </c>
      <c r="K38" s="174">
        <f t="shared" si="8"/>
        <v>20542</v>
      </c>
      <c r="L38" s="174">
        <f t="shared" si="8"/>
        <v>18617</v>
      </c>
      <c r="M38" s="174">
        <f t="shared" si="8"/>
        <v>18547</v>
      </c>
      <c r="N38" s="175">
        <f t="shared" si="8"/>
        <v>16931</v>
      </c>
      <c r="O38" s="173">
        <f t="shared" si="8"/>
        <v>21965</v>
      </c>
      <c r="P38" s="174">
        <v>23692</v>
      </c>
      <c r="Q38" s="174">
        <v>20385</v>
      </c>
      <c r="R38" s="174">
        <f t="shared" si="8"/>
        <v>0</v>
      </c>
      <c r="S38" s="174">
        <f t="shared" si="8"/>
        <v>0</v>
      </c>
      <c r="T38" s="174">
        <f t="shared" si="8"/>
        <v>0</v>
      </c>
      <c r="U38" s="175">
        <f t="shared" si="8"/>
        <v>0</v>
      </c>
      <c r="V38" s="109">
        <f>SUM(V33:V37)</f>
        <v>6865</v>
      </c>
      <c r="W38" s="176">
        <f t="shared" si="8"/>
        <v>0</v>
      </c>
      <c r="X38" s="177">
        <f t="shared" si="8"/>
        <v>0</v>
      </c>
      <c r="Y38" s="177">
        <f t="shared" si="8"/>
        <v>0</v>
      </c>
      <c r="Z38" s="177">
        <f t="shared" si="8"/>
        <v>0</v>
      </c>
      <c r="AA38" s="177">
        <f t="shared" si="8"/>
        <v>0</v>
      </c>
      <c r="AB38" s="178">
        <f t="shared" si="8"/>
        <v>0</v>
      </c>
      <c r="AC38" s="109">
        <f t="shared" si="8"/>
        <v>0</v>
      </c>
    </row>
    <row r="39" spans="1:29" s="76" customFormat="1" x14ac:dyDescent="0.25">
      <c r="A39" s="187">
        <f>+A32+1</f>
        <v>5</v>
      </c>
      <c r="B39" s="110" t="s">
        <v>22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111"/>
      <c r="P39" s="112"/>
      <c r="Q39" s="112"/>
      <c r="R39" s="112"/>
      <c r="S39" s="112"/>
      <c r="T39" s="112"/>
      <c r="U39" s="113"/>
      <c r="V39" s="114"/>
      <c r="W39" s="115"/>
      <c r="X39" s="116"/>
      <c r="Y39" s="116"/>
      <c r="Z39" s="116"/>
      <c r="AA39" s="116"/>
      <c r="AB39" s="117"/>
      <c r="AC39" s="114"/>
    </row>
    <row r="40" spans="1:29" s="76" customFormat="1" x14ac:dyDescent="0.25">
      <c r="A40" s="187"/>
      <c r="B40" s="77" t="s">
        <v>40</v>
      </c>
      <c r="C40" s="102">
        <v>19416</v>
      </c>
      <c r="D40" s="103">
        <v>19623</v>
      </c>
      <c r="E40" s="103">
        <v>19427</v>
      </c>
      <c r="F40" s="103">
        <v>20354</v>
      </c>
      <c r="G40" s="103">
        <v>20256</v>
      </c>
      <c r="H40" s="103">
        <v>19361</v>
      </c>
      <c r="I40" s="103">
        <v>19347</v>
      </c>
      <c r="J40" s="103">
        <v>20115</v>
      </c>
      <c r="K40" s="103">
        <v>25355</v>
      </c>
      <c r="L40" s="103">
        <v>27580</v>
      </c>
      <c r="M40" s="103">
        <v>29057</v>
      </c>
      <c r="N40" s="104">
        <v>27880</v>
      </c>
      <c r="O40" s="102">
        <v>29264</v>
      </c>
      <c r="P40" s="103">
        <v>35087</v>
      </c>
      <c r="Q40" s="103">
        <v>38139</v>
      </c>
      <c r="R40" s="103"/>
      <c r="S40" s="103"/>
      <c r="T40" s="103"/>
      <c r="U40" s="104"/>
      <c r="V40" s="105">
        <f t="shared" ref="V40" si="9">O40-C40</f>
        <v>9848</v>
      </c>
      <c r="W40" s="106"/>
      <c r="X40" s="107"/>
      <c r="Y40" s="107"/>
      <c r="Z40" s="107"/>
      <c r="AA40" s="107"/>
      <c r="AB40" s="108"/>
      <c r="AC40" s="81">
        <f>IF(ISERROR(GETPIVOTDATA("VALUE",'CSS WK pvt'!$J$2,"DT_FILE",AC$8,"COMMODITY",AC$6,"TRIM_CAT",TRIM(B40),"TRIM_LINE",A39))=TRUE,0,GETPIVOTDATA("VALUE",'CSS WK pvt'!$J$2,"DT_FILE",AC$8,"COMMODITY",AC$6,"TRIM_CAT",TRIM(B40),"TRIM_LINE",A39))</f>
        <v>0</v>
      </c>
    </row>
    <row r="41" spans="1:29" s="76" customFormat="1" x14ac:dyDescent="0.25">
      <c r="A41" s="187"/>
      <c r="B41" s="77" t="s">
        <v>41</v>
      </c>
      <c r="C41" s="102">
        <v>8625</v>
      </c>
      <c r="D41" s="103">
        <v>8706</v>
      </c>
      <c r="E41" s="103">
        <v>8325</v>
      </c>
      <c r="F41" s="103">
        <v>8471</v>
      </c>
      <c r="G41" s="103">
        <v>8406</v>
      </c>
      <c r="H41" s="103">
        <v>8236</v>
      </c>
      <c r="I41" s="103">
        <v>8288</v>
      </c>
      <c r="J41" s="103">
        <v>8487</v>
      </c>
      <c r="K41" s="103">
        <v>9524</v>
      </c>
      <c r="L41" s="103">
        <v>10026</v>
      </c>
      <c r="M41" s="103">
        <v>10503</v>
      </c>
      <c r="N41" s="104">
        <v>9985</v>
      </c>
      <c r="O41" s="102">
        <v>10101</v>
      </c>
      <c r="P41" s="103">
        <v>10497</v>
      </c>
      <c r="Q41" s="103">
        <v>10168</v>
      </c>
      <c r="R41" s="103"/>
      <c r="S41" s="103"/>
      <c r="T41" s="103"/>
      <c r="U41" s="104"/>
      <c r="V41" s="105">
        <f t="shared" si="4"/>
        <v>1476</v>
      </c>
      <c r="W41" s="106"/>
      <c r="X41" s="107"/>
      <c r="Y41" s="107"/>
      <c r="Z41" s="107"/>
      <c r="AA41" s="107"/>
      <c r="AB41" s="108"/>
      <c r="AC41" s="81">
        <f>IF(ISERROR(GETPIVOTDATA("VALUE",'CSS WK pvt'!$J$2,"DT_FILE",AC$8,"COMMODITY",AC$6,"TRIM_CAT",TRIM(B41),"TRIM_LINE",A39))=TRUE,0,GETPIVOTDATA("VALUE",'CSS WK pvt'!$J$2,"DT_FILE",AC$8,"COMMODITY",AC$6,"TRIM_CAT",TRIM(B41),"TRIM_LINE",A39))</f>
        <v>0</v>
      </c>
    </row>
    <row r="42" spans="1:29" s="76" customFormat="1" x14ac:dyDescent="0.25">
      <c r="A42" s="187"/>
      <c r="B42" s="77" t="s">
        <v>42</v>
      </c>
      <c r="C42" s="102">
        <v>1684</v>
      </c>
      <c r="D42" s="103">
        <v>1782</v>
      </c>
      <c r="E42" s="103">
        <v>1805</v>
      </c>
      <c r="F42" s="103">
        <v>1994</v>
      </c>
      <c r="G42" s="103">
        <v>2058</v>
      </c>
      <c r="H42" s="103">
        <v>1940</v>
      </c>
      <c r="I42" s="103">
        <v>2044</v>
      </c>
      <c r="J42" s="103">
        <v>2144</v>
      </c>
      <c r="K42" s="103">
        <v>2230</v>
      </c>
      <c r="L42" s="103">
        <v>2235</v>
      </c>
      <c r="M42" s="103">
        <v>2412</v>
      </c>
      <c r="N42" s="104">
        <v>2327</v>
      </c>
      <c r="O42" s="102">
        <v>2635</v>
      </c>
      <c r="P42" s="103">
        <v>3581</v>
      </c>
      <c r="Q42" s="103">
        <v>4565</v>
      </c>
      <c r="R42" s="103"/>
      <c r="S42" s="103"/>
      <c r="T42" s="103"/>
      <c r="U42" s="104"/>
      <c r="V42" s="105">
        <f t="shared" si="4"/>
        <v>951</v>
      </c>
      <c r="W42" s="106"/>
      <c r="X42" s="107"/>
      <c r="Y42" s="107"/>
      <c r="Z42" s="107"/>
      <c r="AA42" s="107"/>
      <c r="AB42" s="108"/>
      <c r="AC42" s="81">
        <f>IF(ISERROR(GETPIVOTDATA("VALUE",'CSS WK pvt'!$J$2,"DT_FILE",AC$8,"COMMODITY",AC$6,"TRIM_CAT",TRIM(B42),"TRIM_LINE",A39))=TRUE,0,GETPIVOTDATA("VALUE",'CSS WK pvt'!$J$2,"DT_FILE",AC$8,"COMMODITY",AC$6,"TRIM_CAT",TRIM(B42),"TRIM_LINE",A39))</f>
        <v>0</v>
      </c>
    </row>
    <row r="43" spans="1:29" s="76" customFormat="1" x14ac:dyDescent="0.25">
      <c r="A43" s="187"/>
      <c r="B43" s="77" t="s">
        <v>43</v>
      </c>
      <c r="C43" s="102">
        <v>176</v>
      </c>
      <c r="D43" s="103">
        <v>184</v>
      </c>
      <c r="E43" s="103">
        <v>172</v>
      </c>
      <c r="F43" s="103">
        <v>180</v>
      </c>
      <c r="G43" s="103">
        <v>189</v>
      </c>
      <c r="H43" s="103">
        <v>157</v>
      </c>
      <c r="I43" s="103">
        <v>165</v>
      </c>
      <c r="J43" s="103">
        <v>177</v>
      </c>
      <c r="K43" s="103">
        <v>223</v>
      </c>
      <c r="L43" s="103">
        <v>217</v>
      </c>
      <c r="M43" s="103">
        <v>218</v>
      </c>
      <c r="N43" s="104">
        <v>194</v>
      </c>
      <c r="O43" s="102">
        <v>224</v>
      </c>
      <c r="P43" s="103">
        <v>346</v>
      </c>
      <c r="Q43" s="103">
        <v>483</v>
      </c>
      <c r="R43" s="103"/>
      <c r="S43" s="103"/>
      <c r="T43" s="103"/>
      <c r="U43" s="104"/>
      <c r="V43" s="105">
        <f t="shared" si="4"/>
        <v>48</v>
      </c>
      <c r="W43" s="106"/>
      <c r="X43" s="107"/>
      <c r="Y43" s="107"/>
      <c r="Z43" s="107"/>
      <c r="AA43" s="107"/>
      <c r="AB43" s="108"/>
      <c r="AC43" s="81">
        <f>IF(ISERROR(GETPIVOTDATA("VALUE",'CSS WK pvt'!$J$2,"DT_FILE",AC$8,"COMMODITY",AC$6,"TRIM_CAT",TRIM(B43),"TRIM_LINE",A39))=TRUE,0,GETPIVOTDATA("VALUE",'CSS WK pvt'!$J$2,"DT_FILE",AC$8,"COMMODITY",AC$6,"TRIM_CAT",TRIM(B43),"TRIM_LINE",A39))</f>
        <v>0</v>
      </c>
    </row>
    <row r="44" spans="1:29" s="76" customFormat="1" x14ac:dyDescent="0.25">
      <c r="A44" s="187"/>
      <c r="B44" s="77" t="s">
        <v>44</v>
      </c>
      <c r="C44" s="102">
        <v>12</v>
      </c>
      <c r="D44" s="103">
        <v>15</v>
      </c>
      <c r="E44" s="103">
        <v>20</v>
      </c>
      <c r="F44" s="103">
        <v>17</v>
      </c>
      <c r="G44" s="103">
        <v>16</v>
      </c>
      <c r="H44" s="103">
        <v>15</v>
      </c>
      <c r="I44" s="103">
        <v>18</v>
      </c>
      <c r="J44" s="103">
        <v>13</v>
      </c>
      <c r="K44" s="103">
        <v>13</v>
      </c>
      <c r="L44" s="103">
        <v>14</v>
      </c>
      <c r="M44" s="103">
        <v>12</v>
      </c>
      <c r="N44" s="104">
        <v>15</v>
      </c>
      <c r="O44" s="102">
        <v>12</v>
      </c>
      <c r="P44" s="103">
        <v>19</v>
      </c>
      <c r="Q44" s="103">
        <v>23</v>
      </c>
      <c r="R44" s="103"/>
      <c r="S44" s="103"/>
      <c r="T44" s="103"/>
      <c r="U44" s="104"/>
      <c r="V44" s="105">
        <f t="shared" si="4"/>
        <v>0</v>
      </c>
      <c r="W44" s="106"/>
      <c r="X44" s="107"/>
      <c r="Y44" s="107"/>
      <c r="Z44" s="107"/>
      <c r="AA44" s="107"/>
      <c r="AB44" s="108"/>
      <c r="AC44" s="81">
        <f>IF(ISERROR(GETPIVOTDATA("VALUE",'CSS WK pvt'!$J$2,"DT_FILE",AC$8,"COMMODITY",AC$6,"TRIM_CAT",TRIM(B44),"TRIM_LINE",A39))=TRUE,0,GETPIVOTDATA("VALUE",'CSS WK pvt'!$J$2,"DT_FILE",AC$8,"COMMODITY",AC$6,"TRIM_CAT",TRIM(B44),"TRIM_LINE",A39))</f>
        <v>0</v>
      </c>
    </row>
    <row r="45" spans="1:29" s="93" customFormat="1" ht="15.75" thickBot="1" x14ac:dyDescent="0.3">
      <c r="A45" s="188"/>
      <c r="B45" s="85" t="s">
        <v>45</v>
      </c>
      <c r="C45" s="86">
        <f>SUM(C40:C44)</f>
        <v>29913</v>
      </c>
      <c r="D45" s="87">
        <f t="shared" ref="D45:AC45" si="10">SUM(D40:D44)</f>
        <v>30310</v>
      </c>
      <c r="E45" s="87">
        <f t="shared" si="10"/>
        <v>29749</v>
      </c>
      <c r="F45" s="87">
        <f t="shared" si="10"/>
        <v>31016</v>
      </c>
      <c r="G45" s="87">
        <f t="shared" si="10"/>
        <v>30925</v>
      </c>
      <c r="H45" s="87">
        <f t="shared" si="10"/>
        <v>29709</v>
      </c>
      <c r="I45" s="87">
        <f t="shared" si="10"/>
        <v>29862</v>
      </c>
      <c r="J45" s="87">
        <f t="shared" si="10"/>
        <v>30936</v>
      </c>
      <c r="K45" s="87">
        <f t="shared" si="10"/>
        <v>37345</v>
      </c>
      <c r="L45" s="87">
        <f t="shared" si="10"/>
        <v>40072</v>
      </c>
      <c r="M45" s="87">
        <f t="shared" si="10"/>
        <v>42202</v>
      </c>
      <c r="N45" s="88">
        <f t="shared" si="10"/>
        <v>40401</v>
      </c>
      <c r="O45" s="86">
        <f t="shared" si="10"/>
        <v>42236</v>
      </c>
      <c r="P45" s="87">
        <v>49530</v>
      </c>
      <c r="Q45" s="87">
        <v>53378</v>
      </c>
      <c r="R45" s="87">
        <f t="shared" si="10"/>
        <v>0</v>
      </c>
      <c r="S45" s="87">
        <f t="shared" si="10"/>
        <v>0</v>
      </c>
      <c r="T45" s="87">
        <f t="shared" si="10"/>
        <v>0</v>
      </c>
      <c r="U45" s="88">
        <f t="shared" si="10"/>
        <v>0</v>
      </c>
      <c r="V45" s="89">
        <f>SUM(V40:V44)</f>
        <v>12323</v>
      </c>
      <c r="W45" s="90">
        <f t="shared" si="10"/>
        <v>0</v>
      </c>
      <c r="X45" s="91">
        <f t="shared" si="10"/>
        <v>0</v>
      </c>
      <c r="Y45" s="91">
        <f t="shared" si="10"/>
        <v>0</v>
      </c>
      <c r="Z45" s="91">
        <f t="shared" si="10"/>
        <v>0</v>
      </c>
      <c r="AA45" s="91">
        <f t="shared" si="10"/>
        <v>0</v>
      </c>
      <c r="AB45" s="92">
        <f t="shared" si="10"/>
        <v>0</v>
      </c>
      <c r="AC45" s="89">
        <f t="shared" si="10"/>
        <v>0</v>
      </c>
    </row>
    <row r="46" spans="1:29" s="49" customFormat="1" x14ac:dyDescent="0.25">
      <c r="A46" s="187">
        <f>+A39+1</f>
        <v>6</v>
      </c>
      <c r="B46" s="48" t="s">
        <v>32</v>
      </c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  <c r="O46" s="118"/>
      <c r="P46" s="119"/>
      <c r="Q46" s="119"/>
      <c r="R46" s="119"/>
      <c r="S46" s="119"/>
      <c r="T46" s="119"/>
      <c r="U46" s="120"/>
      <c r="V46" s="121"/>
      <c r="W46" s="122"/>
      <c r="X46" s="123"/>
      <c r="Y46" s="123"/>
      <c r="Z46" s="123"/>
      <c r="AA46" s="123"/>
      <c r="AB46" s="124"/>
      <c r="AC46" s="121"/>
    </row>
    <row r="47" spans="1:29" s="49" customFormat="1" x14ac:dyDescent="0.25">
      <c r="A47" s="187"/>
      <c r="B47" s="50" t="s">
        <v>40</v>
      </c>
      <c r="C47" s="51">
        <v>8438345.2100000009</v>
      </c>
      <c r="D47" s="52">
        <v>8657784.0199999996</v>
      </c>
      <c r="E47" s="52">
        <v>6848513.6200000001</v>
      </c>
      <c r="F47" s="52">
        <v>5808898.4900000002</v>
      </c>
      <c r="G47" s="52">
        <v>7096342.1900000004</v>
      </c>
      <c r="H47" s="52">
        <v>9466796.1500000004</v>
      </c>
      <c r="I47" s="52">
        <v>10947284.140000001</v>
      </c>
      <c r="J47" s="52">
        <v>9316186.9900000002</v>
      </c>
      <c r="K47" s="52">
        <v>8279962.3399999999</v>
      </c>
      <c r="L47" s="52">
        <v>7756521.2000000002</v>
      </c>
      <c r="M47" s="52">
        <v>8194074.71</v>
      </c>
      <c r="N47" s="53">
        <v>10749333.18</v>
      </c>
      <c r="O47" s="51">
        <v>10425564.279999999</v>
      </c>
      <c r="P47" s="52">
        <v>10149610</v>
      </c>
      <c r="Q47" s="52">
        <v>9891114</v>
      </c>
      <c r="R47" s="52"/>
      <c r="S47" s="52"/>
      <c r="T47" s="52"/>
      <c r="U47" s="53"/>
      <c r="V47" s="54">
        <f t="shared" ref="V47" si="11">O47-C47</f>
        <v>1987219.0699999984</v>
      </c>
      <c r="W47" s="55"/>
      <c r="X47" s="56"/>
      <c r="Y47" s="56"/>
      <c r="Z47" s="56"/>
      <c r="AA47" s="56"/>
      <c r="AB47" s="57"/>
      <c r="AC47" s="81">
        <f>IF(ISERROR(GETPIVOTDATA("VALUE",'CSS WK pvt'!$J$2,"DT_FILE",AC$8,"COMMODITY",AC$6,"TRIM_CAT",TRIM(B47),"TRIM_LINE",A46))=TRUE,0,GETPIVOTDATA("VALUE",'CSS WK pvt'!$J$2,"DT_FILE",AC$8,"COMMODITY",AC$6,"TRIM_CAT",TRIM(B47),"TRIM_LINE",A46))</f>
        <v>0</v>
      </c>
    </row>
    <row r="48" spans="1:29" s="49" customFormat="1" x14ac:dyDescent="0.25">
      <c r="A48" s="187"/>
      <c r="B48" s="50" t="s">
        <v>41</v>
      </c>
      <c r="C48" s="51">
        <v>1724403.37</v>
      </c>
      <c r="D48" s="52">
        <v>1668604.55</v>
      </c>
      <c r="E48" s="52">
        <v>1339641.53</v>
      </c>
      <c r="F48" s="52">
        <v>1139012.5900000001</v>
      </c>
      <c r="G48" s="52">
        <v>1278865.45</v>
      </c>
      <c r="H48" s="52">
        <v>1520501.1</v>
      </c>
      <c r="I48" s="52">
        <v>1803909.28</v>
      </c>
      <c r="J48" s="52">
        <v>1596834.81</v>
      </c>
      <c r="K48" s="52">
        <v>1381152.22</v>
      </c>
      <c r="L48" s="52">
        <v>1421637.6</v>
      </c>
      <c r="M48" s="52">
        <v>1526355.72</v>
      </c>
      <c r="N48" s="53">
        <v>1827968.06</v>
      </c>
      <c r="O48" s="51">
        <v>1620197.28</v>
      </c>
      <c r="P48" s="52">
        <v>1463095</v>
      </c>
      <c r="Q48" s="52">
        <v>1414133</v>
      </c>
      <c r="R48" s="52"/>
      <c r="S48" s="52"/>
      <c r="T48" s="52"/>
      <c r="U48" s="53"/>
      <c r="V48" s="54">
        <f t="shared" si="4"/>
        <v>-104206.09000000008</v>
      </c>
      <c r="W48" s="55"/>
      <c r="X48" s="56"/>
      <c r="Y48" s="56"/>
      <c r="Z48" s="56"/>
      <c r="AA48" s="56"/>
      <c r="AB48" s="57"/>
      <c r="AC48" s="81">
        <f>IF(ISERROR(GETPIVOTDATA("VALUE",'CSS WK pvt'!$J$2,"DT_FILE",AC$8,"COMMODITY",AC$6,"TRIM_CAT",TRIM(B48),"TRIM_LINE",A46))=TRUE,0,GETPIVOTDATA("VALUE",'CSS WK pvt'!$J$2,"DT_FILE",AC$8,"COMMODITY",AC$6,"TRIM_CAT",TRIM(B48),"TRIM_LINE",A46))</f>
        <v>0</v>
      </c>
    </row>
    <row r="49" spans="1:29" s="49" customFormat="1" x14ac:dyDescent="0.25">
      <c r="A49" s="187"/>
      <c r="B49" s="50" t="s">
        <v>42</v>
      </c>
      <c r="C49" s="51">
        <v>1566810.89</v>
      </c>
      <c r="D49" s="52">
        <v>1706752.69</v>
      </c>
      <c r="E49" s="52">
        <v>1439270.83</v>
      </c>
      <c r="F49" s="52">
        <v>1084967.5</v>
      </c>
      <c r="G49" s="52">
        <v>1514614.33</v>
      </c>
      <c r="H49" s="52">
        <v>1473868.46</v>
      </c>
      <c r="I49" s="52">
        <v>1799603.87</v>
      </c>
      <c r="J49" s="52">
        <v>1494683.04</v>
      </c>
      <c r="K49" s="52">
        <v>1544251.37</v>
      </c>
      <c r="L49" s="52">
        <v>1457698.59</v>
      </c>
      <c r="M49" s="52">
        <v>1526528.26</v>
      </c>
      <c r="N49" s="53">
        <v>1727451.31</v>
      </c>
      <c r="O49" s="51">
        <v>2096007.58</v>
      </c>
      <c r="P49" s="52">
        <v>2534705</v>
      </c>
      <c r="Q49" s="52">
        <v>2162389</v>
      </c>
      <c r="R49" s="52"/>
      <c r="S49" s="52"/>
      <c r="T49" s="52"/>
      <c r="U49" s="53"/>
      <c r="V49" s="54">
        <f t="shared" si="4"/>
        <v>529196.69000000018</v>
      </c>
      <c r="W49" s="55"/>
      <c r="X49" s="56"/>
      <c r="Y49" s="56"/>
      <c r="Z49" s="56"/>
      <c r="AA49" s="56"/>
      <c r="AB49" s="57"/>
      <c r="AC49" s="81">
        <f>IF(ISERROR(GETPIVOTDATA("VALUE",'CSS WK pvt'!$J$2,"DT_FILE",AC$8,"COMMODITY",AC$6,"TRIM_CAT",TRIM(B49),"TRIM_LINE",A46))=TRUE,0,GETPIVOTDATA("VALUE",'CSS WK pvt'!$J$2,"DT_FILE",AC$8,"COMMODITY",AC$6,"TRIM_CAT",TRIM(B49),"TRIM_LINE",A46))</f>
        <v>0</v>
      </c>
    </row>
    <row r="50" spans="1:29" s="49" customFormat="1" x14ac:dyDescent="0.25">
      <c r="A50" s="187"/>
      <c r="B50" s="50" t="s">
        <v>43</v>
      </c>
      <c r="C50" s="51">
        <v>1963996.74</v>
      </c>
      <c r="D50" s="52">
        <v>2200862.4300000002</v>
      </c>
      <c r="E50" s="52">
        <v>1564576.47</v>
      </c>
      <c r="F50" s="52">
        <v>1342715.18</v>
      </c>
      <c r="G50" s="52">
        <v>1944171.86</v>
      </c>
      <c r="H50" s="52">
        <v>1568199.66</v>
      </c>
      <c r="I50" s="52">
        <v>1973554.33</v>
      </c>
      <c r="J50" s="52">
        <v>1582906.07</v>
      </c>
      <c r="K50" s="52">
        <v>1915739.52</v>
      </c>
      <c r="L50" s="52">
        <v>1794912.12</v>
      </c>
      <c r="M50" s="52">
        <v>1676690.53</v>
      </c>
      <c r="N50" s="53">
        <v>1888359.9</v>
      </c>
      <c r="O50" s="51">
        <v>2417443.85</v>
      </c>
      <c r="P50" s="52">
        <v>3529826</v>
      </c>
      <c r="Q50" s="52">
        <v>2947679</v>
      </c>
      <c r="R50" s="52"/>
      <c r="S50" s="52"/>
      <c r="T50" s="52"/>
      <c r="U50" s="53"/>
      <c r="V50" s="54">
        <f t="shared" si="4"/>
        <v>453447.1100000001</v>
      </c>
      <c r="W50" s="55"/>
      <c r="X50" s="56"/>
      <c r="Y50" s="56"/>
      <c r="Z50" s="56"/>
      <c r="AA50" s="56"/>
      <c r="AB50" s="57"/>
      <c r="AC50" s="81">
        <f>IF(ISERROR(GETPIVOTDATA("VALUE",'CSS WK pvt'!$J$2,"DT_FILE",AC$8,"COMMODITY",AC$6,"TRIM_CAT",TRIM(B50),"TRIM_LINE",A46))=TRUE,0,GETPIVOTDATA("VALUE",'CSS WK pvt'!$J$2,"DT_FILE",AC$8,"COMMODITY",AC$6,"TRIM_CAT",TRIM(B50),"TRIM_LINE",A46))</f>
        <v>0</v>
      </c>
    </row>
    <row r="51" spans="1:29" s="49" customFormat="1" x14ac:dyDescent="0.25">
      <c r="A51" s="187"/>
      <c r="B51" s="50" t="s">
        <v>44</v>
      </c>
      <c r="C51" s="51">
        <v>1765305.19</v>
      </c>
      <c r="D51" s="52">
        <v>2086876.74</v>
      </c>
      <c r="E51" s="52">
        <v>1421078.38</v>
      </c>
      <c r="F51" s="52">
        <v>1217106.7</v>
      </c>
      <c r="G51" s="52">
        <v>1785933.71</v>
      </c>
      <c r="H51" s="52">
        <v>933926</v>
      </c>
      <c r="I51" s="52">
        <v>2207733.21</v>
      </c>
      <c r="J51" s="52">
        <v>855083.8</v>
      </c>
      <c r="K51" s="52">
        <v>1482083.52</v>
      </c>
      <c r="L51" s="52">
        <v>2208116.54</v>
      </c>
      <c r="M51" s="52">
        <v>2064029.02</v>
      </c>
      <c r="N51" s="53">
        <v>1559698.91</v>
      </c>
      <c r="O51" s="51">
        <v>2311368.9</v>
      </c>
      <c r="P51" s="52">
        <v>2210494</v>
      </c>
      <c r="Q51" s="52">
        <v>2438232</v>
      </c>
      <c r="R51" s="52"/>
      <c r="S51" s="52"/>
      <c r="T51" s="52"/>
      <c r="U51" s="53"/>
      <c r="V51" s="54">
        <f t="shared" si="4"/>
        <v>546063.71</v>
      </c>
      <c r="W51" s="55"/>
      <c r="X51" s="56"/>
      <c r="Y51" s="56"/>
      <c r="Z51" s="56"/>
      <c r="AA51" s="56"/>
      <c r="AB51" s="57"/>
      <c r="AC51" s="81">
        <f>IF(ISERROR(GETPIVOTDATA("VALUE",'CSS WK pvt'!$J$2,"DT_FILE",AC$8,"COMMODITY",AC$6,"TRIM_CAT",TRIM(B51),"TRIM_LINE",A46))=TRUE,0,GETPIVOTDATA("VALUE",'CSS WK pvt'!$J$2,"DT_FILE",AC$8,"COMMODITY",AC$6,"TRIM_CAT",TRIM(B51),"TRIM_LINE",A46))</f>
        <v>0</v>
      </c>
    </row>
    <row r="52" spans="1:29" s="165" customFormat="1" x14ac:dyDescent="0.25">
      <c r="A52" s="188"/>
      <c r="B52" s="50" t="s">
        <v>45</v>
      </c>
      <c r="C52" s="179">
        <f>SUM(C47:C51)</f>
        <v>15458861.400000002</v>
      </c>
      <c r="D52" s="180">
        <f t="shared" ref="D52:AC66" si="12">SUM(D47:D51)</f>
        <v>16320880.43</v>
      </c>
      <c r="E52" s="180">
        <f t="shared" si="12"/>
        <v>12613080.830000002</v>
      </c>
      <c r="F52" s="180">
        <f t="shared" si="12"/>
        <v>10592700.459999999</v>
      </c>
      <c r="G52" s="180">
        <f t="shared" si="12"/>
        <v>13619927.539999999</v>
      </c>
      <c r="H52" s="180">
        <f t="shared" si="12"/>
        <v>14963291.370000001</v>
      </c>
      <c r="I52" s="180">
        <f t="shared" si="12"/>
        <v>18732084.829999998</v>
      </c>
      <c r="J52" s="180">
        <f t="shared" si="12"/>
        <v>14845694.710000001</v>
      </c>
      <c r="K52" s="180">
        <f t="shared" si="12"/>
        <v>14603188.969999999</v>
      </c>
      <c r="L52" s="180">
        <f t="shared" si="12"/>
        <v>14638886.050000001</v>
      </c>
      <c r="M52" s="180">
        <f t="shared" si="12"/>
        <v>14987678.239999998</v>
      </c>
      <c r="N52" s="181">
        <f t="shared" si="12"/>
        <v>17752811.359999999</v>
      </c>
      <c r="O52" s="179">
        <f t="shared" si="12"/>
        <v>18870581.889999997</v>
      </c>
      <c r="P52" s="180">
        <v>19887730</v>
      </c>
      <c r="Q52" s="180">
        <v>18853547</v>
      </c>
      <c r="R52" s="180">
        <f t="shared" si="12"/>
        <v>0</v>
      </c>
      <c r="S52" s="180">
        <f t="shared" si="12"/>
        <v>0</v>
      </c>
      <c r="T52" s="180">
        <f t="shared" si="12"/>
        <v>0</v>
      </c>
      <c r="U52" s="181">
        <f t="shared" si="12"/>
        <v>0</v>
      </c>
      <c r="V52" s="58">
        <f t="shared" si="12"/>
        <v>3411720.4899999984</v>
      </c>
      <c r="W52" s="182">
        <f t="shared" si="12"/>
        <v>0</v>
      </c>
      <c r="X52" s="183">
        <f t="shared" si="12"/>
        <v>0</v>
      </c>
      <c r="Y52" s="183">
        <f t="shared" si="12"/>
        <v>0</v>
      </c>
      <c r="Z52" s="183">
        <f t="shared" si="12"/>
        <v>0</v>
      </c>
      <c r="AA52" s="183">
        <f t="shared" si="12"/>
        <v>0</v>
      </c>
      <c r="AB52" s="184">
        <f t="shared" si="12"/>
        <v>0</v>
      </c>
      <c r="AC52" s="58">
        <f t="shared" si="12"/>
        <v>0</v>
      </c>
    </row>
    <row r="53" spans="1:29" s="49" customFormat="1" x14ac:dyDescent="0.25">
      <c r="A53" s="187">
        <f>+A46+1</f>
        <v>7</v>
      </c>
      <c r="B53" s="59" t="s">
        <v>33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0"/>
      <c r="P53" s="61"/>
      <c r="Q53" s="61"/>
      <c r="R53" s="61"/>
      <c r="S53" s="61"/>
      <c r="T53" s="61"/>
      <c r="U53" s="62"/>
      <c r="V53" s="63"/>
      <c r="W53" s="64"/>
      <c r="X53" s="65"/>
      <c r="Y53" s="65"/>
      <c r="Z53" s="65"/>
      <c r="AA53" s="65"/>
      <c r="AB53" s="66"/>
      <c r="AC53" s="63"/>
    </row>
    <row r="54" spans="1:29" s="49" customFormat="1" x14ac:dyDescent="0.25">
      <c r="A54" s="187"/>
      <c r="B54" s="50" t="s">
        <v>40</v>
      </c>
      <c r="C54" s="51">
        <v>3983391</v>
      </c>
      <c r="D54" s="52">
        <v>4184424.78</v>
      </c>
      <c r="E54" s="52">
        <v>3988313.5</v>
      </c>
      <c r="F54" s="52">
        <v>3215923.52</v>
      </c>
      <c r="G54" s="52">
        <v>2661182.88</v>
      </c>
      <c r="H54" s="52">
        <v>2929873.87</v>
      </c>
      <c r="I54" s="52">
        <v>3670915.51</v>
      </c>
      <c r="J54" s="52">
        <v>4855581.18</v>
      </c>
      <c r="K54" s="52">
        <v>4791955.75</v>
      </c>
      <c r="L54" s="52">
        <v>4301963.82</v>
      </c>
      <c r="M54" s="52">
        <v>4469099.72</v>
      </c>
      <c r="N54" s="53">
        <v>4999163.1100000003</v>
      </c>
      <c r="O54" s="51">
        <v>6369550.2400000002</v>
      </c>
      <c r="P54" s="52">
        <v>6680835</v>
      </c>
      <c r="Q54" s="52">
        <v>6540376</v>
      </c>
      <c r="R54" s="52"/>
      <c r="S54" s="52"/>
      <c r="T54" s="52"/>
      <c r="U54" s="53"/>
      <c r="V54" s="54">
        <f t="shared" ref="V54" si="13">O54-C54</f>
        <v>2386159.2400000002</v>
      </c>
      <c r="W54" s="55"/>
      <c r="X54" s="56"/>
      <c r="Y54" s="56"/>
      <c r="Z54" s="56"/>
      <c r="AA54" s="56"/>
      <c r="AB54" s="57"/>
      <c r="AC54" s="81">
        <f>IF(ISERROR(GETPIVOTDATA("VALUE",'CSS WK pvt'!$J$2,"DT_FILE",AC$8,"COMMODITY",AC$6,"TRIM_CAT",TRIM(B54),"TRIM_LINE",A53))=TRUE,0,GETPIVOTDATA("VALUE",'CSS WK pvt'!$J$2,"DT_FILE",AC$8,"COMMODITY",AC$6,"TRIM_CAT",TRIM(B54),"TRIM_LINE",A53))</f>
        <v>0</v>
      </c>
    </row>
    <row r="55" spans="1:29" s="49" customFormat="1" x14ac:dyDescent="0.25">
      <c r="A55" s="187"/>
      <c r="B55" s="50" t="s">
        <v>41</v>
      </c>
      <c r="C55" s="51">
        <v>1374327.25</v>
      </c>
      <c r="D55" s="52">
        <v>1377654.05</v>
      </c>
      <c r="E55" s="52">
        <v>1251581.28</v>
      </c>
      <c r="F55" s="52">
        <v>1018769.07</v>
      </c>
      <c r="G55" s="52">
        <v>857420.79</v>
      </c>
      <c r="H55" s="52">
        <v>892260.07</v>
      </c>
      <c r="I55" s="52">
        <v>1085119.47</v>
      </c>
      <c r="J55" s="52">
        <v>1376426.79</v>
      </c>
      <c r="K55" s="52">
        <v>1277240.17</v>
      </c>
      <c r="L55" s="52">
        <v>1177432.75</v>
      </c>
      <c r="M55" s="52">
        <v>1245934.83</v>
      </c>
      <c r="N55" s="53">
        <v>1347463.67</v>
      </c>
      <c r="O55" s="51">
        <v>1538095.34</v>
      </c>
      <c r="P55" s="52">
        <v>1360415</v>
      </c>
      <c r="Q55" s="52">
        <v>1260607</v>
      </c>
      <c r="R55" s="52"/>
      <c r="S55" s="52"/>
      <c r="T55" s="52"/>
      <c r="U55" s="53"/>
      <c r="V55" s="54">
        <f t="shared" si="4"/>
        <v>163768.09000000008</v>
      </c>
      <c r="W55" s="55"/>
      <c r="X55" s="56"/>
      <c r="Y55" s="56"/>
      <c r="Z55" s="56"/>
      <c r="AA55" s="56"/>
      <c r="AB55" s="57"/>
      <c r="AC55" s="81">
        <f>IF(ISERROR(GETPIVOTDATA("VALUE",'CSS WK pvt'!$J$2,"DT_FILE",AC$8,"COMMODITY",AC$6,"TRIM_CAT",TRIM(B55),"TRIM_LINE",A53))=TRUE,0,GETPIVOTDATA("VALUE",'CSS WK pvt'!$J$2,"DT_FILE",AC$8,"COMMODITY",AC$6,"TRIM_CAT",TRIM(B55),"TRIM_LINE",A53))</f>
        <v>0</v>
      </c>
    </row>
    <row r="56" spans="1:29" s="49" customFormat="1" x14ac:dyDescent="0.25">
      <c r="A56" s="187"/>
      <c r="B56" s="50" t="s">
        <v>42</v>
      </c>
      <c r="C56" s="51">
        <v>521954.59</v>
      </c>
      <c r="D56" s="52">
        <v>516799.52</v>
      </c>
      <c r="E56" s="52">
        <v>544825.87</v>
      </c>
      <c r="F56" s="52">
        <v>460990.2</v>
      </c>
      <c r="G56" s="52">
        <v>383266.83</v>
      </c>
      <c r="H56" s="52">
        <v>433943.47</v>
      </c>
      <c r="I56" s="52">
        <v>498413.34</v>
      </c>
      <c r="J56" s="52">
        <v>600602.81000000006</v>
      </c>
      <c r="K56" s="52">
        <v>597863.32999999996</v>
      </c>
      <c r="L56" s="52">
        <v>513705.27</v>
      </c>
      <c r="M56" s="52">
        <v>568306.79</v>
      </c>
      <c r="N56" s="53">
        <v>577607.84</v>
      </c>
      <c r="O56" s="51">
        <v>844164.74</v>
      </c>
      <c r="P56" s="52">
        <v>1212397</v>
      </c>
      <c r="Q56" s="52">
        <v>1332359</v>
      </c>
      <c r="R56" s="52"/>
      <c r="S56" s="52"/>
      <c r="T56" s="52"/>
      <c r="U56" s="53"/>
      <c r="V56" s="54">
        <f t="shared" si="4"/>
        <v>322210.14999999997</v>
      </c>
      <c r="W56" s="55"/>
      <c r="X56" s="56"/>
      <c r="Y56" s="56"/>
      <c r="Z56" s="56"/>
      <c r="AA56" s="56"/>
      <c r="AB56" s="57"/>
      <c r="AC56" s="81">
        <f>IF(ISERROR(GETPIVOTDATA("VALUE",'CSS WK pvt'!$J$2,"DT_FILE",AC$8,"COMMODITY",AC$6,"TRIM_CAT",TRIM(B56),"TRIM_LINE",A53))=TRUE,0,GETPIVOTDATA("VALUE",'CSS WK pvt'!$J$2,"DT_FILE",AC$8,"COMMODITY",AC$6,"TRIM_CAT",TRIM(B56),"TRIM_LINE",A53))</f>
        <v>0</v>
      </c>
    </row>
    <row r="57" spans="1:29" s="49" customFormat="1" x14ac:dyDescent="0.25">
      <c r="A57" s="187"/>
      <c r="B57" s="50" t="s">
        <v>43</v>
      </c>
      <c r="C57" s="51">
        <v>403232.39</v>
      </c>
      <c r="D57" s="52">
        <v>480763.5</v>
      </c>
      <c r="E57" s="52">
        <v>469207.49</v>
      </c>
      <c r="F57" s="52">
        <v>345140.81</v>
      </c>
      <c r="G57" s="52">
        <v>358637.9</v>
      </c>
      <c r="H57" s="52">
        <v>386213.56</v>
      </c>
      <c r="I57" s="52">
        <v>372762.8</v>
      </c>
      <c r="J57" s="52">
        <v>404440.65</v>
      </c>
      <c r="K57" s="52">
        <v>469360.14</v>
      </c>
      <c r="L57" s="52">
        <v>421878.24</v>
      </c>
      <c r="M57" s="52">
        <v>415519.71</v>
      </c>
      <c r="N57" s="53">
        <v>414927.31</v>
      </c>
      <c r="O57" s="51">
        <v>648990.76</v>
      </c>
      <c r="P57" s="52">
        <v>1187224</v>
      </c>
      <c r="Q57" s="52">
        <v>1323697</v>
      </c>
      <c r="R57" s="52"/>
      <c r="S57" s="52"/>
      <c r="T57" s="52"/>
      <c r="U57" s="53"/>
      <c r="V57" s="54">
        <f t="shared" si="4"/>
        <v>245758.37</v>
      </c>
      <c r="W57" s="55"/>
      <c r="X57" s="56"/>
      <c r="Y57" s="56"/>
      <c r="Z57" s="56"/>
      <c r="AA57" s="56"/>
      <c r="AB57" s="57"/>
      <c r="AC57" s="81">
        <f>IF(ISERROR(GETPIVOTDATA("VALUE",'CSS WK pvt'!$J$2,"DT_FILE",AC$8,"COMMODITY",AC$6,"TRIM_CAT",TRIM(B57),"TRIM_LINE",A53))=TRUE,0,GETPIVOTDATA("VALUE",'CSS WK pvt'!$J$2,"DT_FILE",AC$8,"COMMODITY",AC$6,"TRIM_CAT",TRIM(B57),"TRIM_LINE",A53))</f>
        <v>0</v>
      </c>
    </row>
    <row r="58" spans="1:29" s="49" customFormat="1" x14ac:dyDescent="0.25">
      <c r="A58" s="187"/>
      <c r="B58" s="50" t="s">
        <v>44</v>
      </c>
      <c r="C58" s="51">
        <v>363949.3</v>
      </c>
      <c r="D58" s="52">
        <v>346647.07</v>
      </c>
      <c r="E58" s="52">
        <v>250697.43</v>
      </c>
      <c r="F58" s="52">
        <v>217165.35</v>
      </c>
      <c r="G58" s="52">
        <v>179010.18</v>
      </c>
      <c r="H58" s="52">
        <v>213703.21</v>
      </c>
      <c r="I58" s="52">
        <v>178120.22</v>
      </c>
      <c r="J58" s="52">
        <v>214896</v>
      </c>
      <c r="K58" s="52">
        <v>144896.99</v>
      </c>
      <c r="L58" s="52">
        <v>170691.31</v>
      </c>
      <c r="M58" s="52">
        <v>531331.86</v>
      </c>
      <c r="N58" s="53">
        <v>136972.12</v>
      </c>
      <c r="O58" s="51">
        <v>508966.21</v>
      </c>
      <c r="P58" s="52">
        <v>560196</v>
      </c>
      <c r="Q58" s="52">
        <v>628056</v>
      </c>
      <c r="R58" s="52"/>
      <c r="S58" s="52"/>
      <c r="T58" s="52"/>
      <c r="U58" s="53"/>
      <c r="V58" s="54">
        <f t="shared" si="4"/>
        <v>145016.91000000003</v>
      </c>
      <c r="W58" s="55"/>
      <c r="X58" s="56"/>
      <c r="Y58" s="56"/>
      <c r="Z58" s="56"/>
      <c r="AA58" s="56"/>
      <c r="AB58" s="57"/>
      <c r="AC58" s="81">
        <f>IF(ISERROR(GETPIVOTDATA("VALUE",'CSS WK pvt'!$J$2,"DT_FILE",AC$8,"COMMODITY",AC$6,"TRIM_CAT",TRIM(B58),"TRIM_LINE",A53))=TRUE,0,GETPIVOTDATA("VALUE",'CSS WK pvt'!$J$2,"DT_FILE",AC$8,"COMMODITY",AC$6,"TRIM_CAT",TRIM(B58),"TRIM_LINE",A53))</f>
        <v>0</v>
      </c>
    </row>
    <row r="59" spans="1:29" s="165" customFormat="1" x14ac:dyDescent="0.25">
      <c r="A59" s="188"/>
      <c r="B59" s="50" t="s">
        <v>45</v>
      </c>
      <c r="C59" s="179">
        <f>SUM(C54:C58)</f>
        <v>6646854.5299999993</v>
      </c>
      <c r="D59" s="180">
        <f t="shared" ref="D59:AC59" si="14">SUM(D54:D58)</f>
        <v>6906288.9199999999</v>
      </c>
      <c r="E59" s="180">
        <f t="shared" si="14"/>
        <v>6504625.5700000003</v>
      </c>
      <c r="F59" s="180">
        <f t="shared" si="14"/>
        <v>5257988.9499999993</v>
      </c>
      <c r="G59" s="180">
        <f t="shared" si="14"/>
        <v>4439518.58</v>
      </c>
      <c r="H59" s="180">
        <f t="shared" si="14"/>
        <v>4855994.18</v>
      </c>
      <c r="I59" s="180">
        <f t="shared" si="14"/>
        <v>5805331.3399999989</v>
      </c>
      <c r="J59" s="180">
        <f t="shared" si="14"/>
        <v>7451947.4299999997</v>
      </c>
      <c r="K59" s="180">
        <f t="shared" si="14"/>
        <v>7281316.3799999999</v>
      </c>
      <c r="L59" s="180">
        <f t="shared" si="14"/>
        <v>6585671.3899999997</v>
      </c>
      <c r="M59" s="180">
        <f t="shared" si="14"/>
        <v>7230192.9100000001</v>
      </c>
      <c r="N59" s="181">
        <f t="shared" si="14"/>
        <v>7476134.0499999998</v>
      </c>
      <c r="O59" s="179">
        <f t="shared" si="14"/>
        <v>9909767.290000001</v>
      </c>
      <c r="P59" s="180">
        <v>11001067</v>
      </c>
      <c r="Q59" s="180">
        <v>11085095</v>
      </c>
      <c r="R59" s="180">
        <f t="shared" si="14"/>
        <v>0</v>
      </c>
      <c r="S59" s="180">
        <f t="shared" si="14"/>
        <v>0</v>
      </c>
      <c r="T59" s="180">
        <f t="shared" si="14"/>
        <v>0</v>
      </c>
      <c r="U59" s="181">
        <f t="shared" si="14"/>
        <v>0</v>
      </c>
      <c r="V59" s="58">
        <f t="shared" si="12"/>
        <v>3262912.7600000002</v>
      </c>
      <c r="W59" s="182">
        <f t="shared" si="14"/>
        <v>0</v>
      </c>
      <c r="X59" s="183">
        <f t="shared" si="14"/>
        <v>0</v>
      </c>
      <c r="Y59" s="183">
        <f t="shared" si="14"/>
        <v>0</v>
      </c>
      <c r="Z59" s="183">
        <f t="shared" si="14"/>
        <v>0</v>
      </c>
      <c r="AA59" s="183">
        <f t="shared" si="14"/>
        <v>0</v>
      </c>
      <c r="AB59" s="184">
        <f t="shared" si="14"/>
        <v>0</v>
      </c>
      <c r="AC59" s="58">
        <f t="shared" si="14"/>
        <v>0</v>
      </c>
    </row>
    <row r="60" spans="1:29" s="49" customFormat="1" x14ac:dyDescent="0.25">
      <c r="A60" s="187">
        <f>+A53+1</f>
        <v>8</v>
      </c>
      <c r="B60" s="59" t="s">
        <v>34</v>
      </c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0"/>
      <c r="P60" s="61"/>
      <c r="Q60" s="61"/>
      <c r="R60" s="61"/>
      <c r="S60" s="61"/>
      <c r="T60" s="61"/>
      <c r="U60" s="62"/>
      <c r="V60" s="63"/>
      <c r="W60" s="64"/>
      <c r="X60" s="65"/>
      <c r="Y60" s="65"/>
      <c r="Z60" s="65"/>
      <c r="AA60" s="65"/>
      <c r="AB60" s="66"/>
      <c r="AC60" s="63"/>
    </row>
    <row r="61" spans="1:29" s="49" customFormat="1" x14ac:dyDescent="0.25">
      <c r="A61" s="187"/>
      <c r="B61" s="50" t="s">
        <v>40</v>
      </c>
      <c r="C61" s="51">
        <v>11527223.779999999</v>
      </c>
      <c r="D61" s="52">
        <v>12036319.17</v>
      </c>
      <c r="E61" s="52">
        <v>12083068.51</v>
      </c>
      <c r="F61" s="52">
        <v>12527165.18</v>
      </c>
      <c r="G61" s="52">
        <v>12503280.890000001</v>
      </c>
      <c r="H61" s="52">
        <v>12290720.380000001</v>
      </c>
      <c r="I61" s="52">
        <v>12356057.08</v>
      </c>
      <c r="J61" s="52">
        <v>12847938.279999999</v>
      </c>
      <c r="K61" s="52">
        <v>15321242.18</v>
      </c>
      <c r="L61" s="52">
        <v>16611302.029999999</v>
      </c>
      <c r="M61" s="52">
        <v>18122114.760000002</v>
      </c>
      <c r="N61" s="53">
        <v>18638210.699999999</v>
      </c>
      <c r="O61" s="51">
        <v>20036874.07</v>
      </c>
      <c r="P61" s="52">
        <v>23317811</v>
      </c>
      <c r="Q61" s="52">
        <v>25143511</v>
      </c>
      <c r="R61" s="52"/>
      <c r="S61" s="52"/>
      <c r="T61" s="52"/>
      <c r="U61" s="53"/>
      <c r="V61" s="54">
        <f t="shared" ref="V61" si="15">O61-C61</f>
        <v>8509650.290000001</v>
      </c>
      <c r="W61" s="55"/>
      <c r="X61" s="56"/>
      <c r="Y61" s="56"/>
      <c r="Z61" s="56"/>
      <c r="AA61" s="56"/>
      <c r="AB61" s="57"/>
      <c r="AC61" s="81">
        <f>IF(ISERROR(GETPIVOTDATA("VALUE",'CSS WK pvt'!$J$2,"DT_FILE",AC$8,"COMMODITY",AC$6,"TRIM_CAT",TRIM(B61),"TRIM_LINE",A60))=TRUE,0,GETPIVOTDATA("VALUE",'CSS WK pvt'!$J$2,"DT_FILE",AC$8,"COMMODITY",AC$6,"TRIM_CAT",TRIM(B61),"TRIM_LINE",A60))</f>
        <v>0</v>
      </c>
    </row>
    <row r="62" spans="1:29" s="49" customFormat="1" x14ac:dyDescent="0.25">
      <c r="A62" s="187"/>
      <c r="B62" s="50" t="s">
        <v>41</v>
      </c>
      <c r="C62" s="51">
        <v>7447249.0599999996</v>
      </c>
      <c r="D62" s="52">
        <v>7799308.0700000003</v>
      </c>
      <c r="E62" s="52">
        <v>7714793.5599999996</v>
      </c>
      <c r="F62" s="52">
        <v>7896957.4699999997</v>
      </c>
      <c r="G62" s="52">
        <v>7875151.3600000003</v>
      </c>
      <c r="H62" s="52">
        <v>7819371.7800000003</v>
      </c>
      <c r="I62" s="52">
        <v>7875741.0199999996</v>
      </c>
      <c r="J62" s="52">
        <v>8048383.6500000004</v>
      </c>
      <c r="K62" s="52">
        <v>8829440.6999999993</v>
      </c>
      <c r="L62" s="52">
        <v>9191521.9100000001</v>
      </c>
      <c r="M62" s="52">
        <v>9683333.1300000008</v>
      </c>
      <c r="N62" s="53">
        <v>9572895.1999999993</v>
      </c>
      <c r="O62" s="51">
        <v>9974116.6400000006</v>
      </c>
      <c r="P62" s="52">
        <v>10605684</v>
      </c>
      <c r="Q62" s="52">
        <v>10722897</v>
      </c>
      <c r="R62" s="52"/>
      <c r="S62" s="52"/>
      <c r="T62" s="52"/>
      <c r="U62" s="53"/>
      <c r="V62" s="54">
        <f t="shared" si="4"/>
        <v>2526867.580000001</v>
      </c>
      <c r="W62" s="55"/>
      <c r="X62" s="56"/>
      <c r="Y62" s="56"/>
      <c r="Z62" s="56"/>
      <c r="AA62" s="56"/>
      <c r="AB62" s="57"/>
      <c r="AC62" s="81">
        <f>IF(ISERROR(GETPIVOTDATA("VALUE",'CSS WK pvt'!$J$2,"DT_FILE",AC$8,"COMMODITY",AC$6,"TRIM_CAT",TRIM(B62),"TRIM_LINE",A60))=TRUE,0,GETPIVOTDATA("VALUE",'CSS WK pvt'!$J$2,"DT_FILE",AC$8,"COMMODITY",AC$6,"TRIM_CAT",TRIM(B62),"TRIM_LINE",A60))</f>
        <v>0</v>
      </c>
    </row>
    <row r="63" spans="1:29" s="49" customFormat="1" x14ac:dyDescent="0.25">
      <c r="A63" s="187"/>
      <c r="B63" s="50" t="s">
        <v>42</v>
      </c>
      <c r="C63" s="51">
        <v>979966.49</v>
      </c>
      <c r="D63" s="52">
        <v>1032110.79</v>
      </c>
      <c r="E63" s="52">
        <v>1064351.02</v>
      </c>
      <c r="F63" s="52">
        <v>1024510.09</v>
      </c>
      <c r="G63" s="52">
        <v>1024621.94</v>
      </c>
      <c r="H63" s="52">
        <v>998124.56</v>
      </c>
      <c r="I63" s="52">
        <v>988999.81</v>
      </c>
      <c r="J63" s="52">
        <v>1047932.26</v>
      </c>
      <c r="K63" s="52">
        <v>1153643.31</v>
      </c>
      <c r="L63" s="52">
        <v>1246423.05</v>
      </c>
      <c r="M63" s="52">
        <v>1295387.6399999999</v>
      </c>
      <c r="N63" s="53">
        <v>1306093.93</v>
      </c>
      <c r="O63" s="51">
        <v>1495271.06</v>
      </c>
      <c r="P63" s="52">
        <v>2053134</v>
      </c>
      <c r="Q63" s="52">
        <v>2455643</v>
      </c>
      <c r="R63" s="52"/>
      <c r="S63" s="52"/>
      <c r="T63" s="52"/>
      <c r="U63" s="53"/>
      <c r="V63" s="54">
        <f t="shared" si="4"/>
        <v>515304.57000000007</v>
      </c>
      <c r="W63" s="55"/>
      <c r="X63" s="56"/>
      <c r="Y63" s="56"/>
      <c r="Z63" s="56"/>
      <c r="AA63" s="56"/>
      <c r="AB63" s="57"/>
      <c r="AC63" s="81">
        <f>IF(ISERROR(GETPIVOTDATA("VALUE",'CSS WK pvt'!$J$2,"DT_FILE",AC$8,"COMMODITY",AC$6,"TRIM_CAT",TRIM(B63),"TRIM_LINE",A60))=TRUE,0,GETPIVOTDATA("VALUE",'CSS WK pvt'!$J$2,"DT_FILE",AC$8,"COMMODITY",AC$6,"TRIM_CAT",TRIM(B63),"TRIM_LINE",A60))</f>
        <v>0</v>
      </c>
    </row>
    <row r="64" spans="1:29" s="49" customFormat="1" x14ac:dyDescent="0.25">
      <c r="A64" s="187"/>
      <c r="B64" s="50" t="s">
        <v>43</v>
      </c>
      <c r="C64" s="51">
        <v>363633.14</v>
      </c>
      <c r="D64" s="52">
        <v>313514.7</v>
      </c>
      <c r="E64" s="52">
        <v>309729.76</v>
      </c>
      <c r="F64" s="52">
        <v>306968.82</v>
      </c>
      <c r="G64" s="52">
        <v>336055.12</v>
      </c>
      <c r="H64" s="52">
        <v>328353.55</v>
      </c>
      <c r="I64" s="52">
        <v>392469.93</v>
      </c>
      <c r="J64" s="52">
        <v>363727.77</v>
      </c>
      <c r="K64" s="52">
        <v>431710.73</v>
      </c>
      <c r="L64" s="52">
        <v>434888.65</v>
      </c>
      <c r="M64" s="52">
        <v>444663.91</v>
      </c>
      <c r="N64" s="53">
        <v>428782.89</v>
      </c>
      <c r="O64" s="51">
        <v>485219.09</v>
      </c>
      <c r="P64" s="52">
        <v>882574</v>
      </c>
      <c r="Q64" s="52">
        <v>1311333</v>
      </c>
      <c r="R64" s="52"/>
      <c r="S64" s="52"/>
      <c r="T64" s="52"/>
      <c r="U64" s="53"/>
      <c r="V64" s="54">
        <f t="shared" si="4"/>
        <v>121585.95000000001</v>
      </c>
      <c r="W64" s="55"/>
      <c r="X64" s="56"/>
      <c r="Y64" s="56"/>
      <c r="Z64" s="56"/>
      <c r="AA64" s="56"/>
      <c r="AB64" s="57"/>
      <c r="AC64" s="81">
        <f>IF(ISERROR(GETPIVOTDATA("VALUE",'CSS WK pvt'!$J$2,"DT_FILE",AC$8,"COMMODITY",AC$6,"TRIM_CAT",TRIM(B64),"TRIM_LINE",A60))=TRUE,0,GETPIVOTDATA("VALUE",'CSS WK pvt'!$J$2,"DT_FILE",AC$8,"COMMODITY",AC$6,"TRIM_CAT",TRIM(B64),"TRIM_LINE",A60))</f>
        <v>0</v>
      </c>
    </row>
    <row r="65" spans="1:29" s="49" customFormat="1" x14ac:dyDescent="0.25">
      <c r="A65" s="187"/>
      <c r="B65" s="50" t="s">
        <v>44</v>
      </c>
      <c r="C65" s="51">
        <v>163690.21</v>
      </c>
      <c r="D65" s="52">
        <v>188858.19</v>
      </c>
      <c r="E65" s="52">
        <v>252993.99</v>
      </c>
      <c r="F65" s="52">
        <v>187878.88</v>
      </c>
      <c r="G65" s="52">
        <v>237618.79</v>
      </c>
      <c r="H65" s="52">
        <v>315485.67</v>
      </c>
      <c r="I65" s="52">
        <v>270756.78000000003</v>
      </c>
      <c r="J65" s="52">
        <v>274484.59000000003</v>
      </c>
      <c r="K65" s="52">
        <v>216615.31</v>
      </c>
      <c r="L65" s="52">
        <v>249688.89</v>
      </c>
      <c r="M65" s="52">
        <v>173240.14</v>
      </c>
      <c r="N65" s="53">
        <v>148714</v>
      </c>
      <c r="O65" s="51">
        <v>176188.09</v>
      </c>
      <c r="P65" s="52">
        <v>174739</v>
      </c>
      <c r="Q65" s="52">
        <v>217137</v>
      </c>
      <c r="R65" s="52"/>
      <c r="S65" s="52"/>
      <c r="T65" s="52"/>
      <c r="U65" s="53"/>
      <c r="V65" s="54">
        <f t="shared" si="4"/>
        <v>12497.880000000005</v>
      </c>
      <c r="W65" s="55"/>
      <c r="X65" s="56"/>
      <c r="Y65" s="56"/>
      <c r="Z65" s="56"/>
      <c r="AA65" s="56"/>
      <c r="AB65" s="57"/>
      <c r="AC65" s="81">
        <f>IF(ISERROR(GETPIVOTDATA("VALUE",'CSS WK pvt'!$J$2,"DT_FILE",AC$8,"COMMODITY",AC$6,"TRIM_CAT",TRIM(B65),"TRIM_LINE",A60))=TRUE,0,GETPIVOTDATA("VALUE",'CSS WK pvt'!$J$2,"DT_FILE",AC$8,"COMMODITY",AC$6,"TRIM_CAT",TRIM(B65),"TRIM_LINE",A60))</f>
        <v>0</v>
      </c>
    </row>
    <row r="66" spans="1:29" s="165" customFormat="1" x14ac:dyDescent="0.25">
      <c r="A66" s="188"/>
      <c r="B66" s="50" t="s">
        <v>45</v>
      </c>
      <c r="C66" s="179">
        <f>SUM(C61:C65)</f>
        <v>20481762.68</v>
      </c>
      <c r="D66" s="180">
        <f t="shared" ref="D66:AC66" si="16">SUM(D61:D65)</f>
        <v>21370110.920000002</v>
      </c>
      <c r="E66" s="180">
        <f t="shared" si="16"/>
        <v>21424936.84</v>
      </c>
      <c r="F66" s="180">
        <f t="shared" si="16"/>
        <v>21943480.439999998</v>
      </c>
      <c r="G66" s="180">
        <f t="shared" si="16"/>
        <v>21976728.100000001</v>
      </c>
      <c r="H66" s="180">
        <f t="shared" si="16"/>
        <v>21752055.940000001</v>
      </c>
      <c r="I66" s="180">
        <f t="shared" si="16"/>
        <v>21884024.620000001</v>
      </c>
      <c r="J66" s="180">
        <f t="shared" si="16"/>
        <v>22582466.550000001</v>
      </c>
      <c r="K66" s="180">
        <f t="shared" si="16"/>
        <v>25952652.229999997</v>
      </c>
      <c r="L66" s="180">
        <f t="shared" si="16"/>
        <v>27733824.529999997</v>
      </c>
      <c r="M66" s="180">
        <f t="shared" si="16"/>
        <v>29718739.580000002</v>
      </c>
      <c r="N66" s="181">
        <f t="shared" si="16"/>
        <v>30094696.719999999</v>
      </c>
      <c r="O66" s="179">
        <f t="shared" si="16"/>
        <v>32167668.949999999</v>
      </c>
      <c r="P66" s="180">
        <v>37033942</v>
      </c>
      <c r="Q66" s="180">
        <v>39850521</v>
      </c>
      <c r="R66" s="180">
        <f t="shared" si="16"/>
        <v>0</v>
      </c>
      <c r="S66" s="180">
        <f t="shared" si="16"/>
        <v>0</v>
      </c>
      <c r="T66" s="180">
        <f t="shared" si="16"/>
        <v>0</v>
      </c>
      <c r="U66" s="181">
        <f t="shared" si="16"/>
        <v>0</v>
      </c>
      <c r="V66" s="58">
        <f t="shared" si="12"/>
        <v>11685906.270000001</v>
      </c>
      <c r="W66" s="182">
        <f t="shared" si="16"/>
        <v>0</v>
      </c>
      <c r="X66" s="183">
        <f t="shared" si="16"/>
        <v>0</v>
      </c>
      <c r="Y66" s="183">
        <f t="shared" si="16"/>
        <v>0</v>
      </c>
      <c r="Z66" s="183">
        <f t="shared" si="16"/>
        <v>0</v>
      </c>
      <c r="AA66" s="183">
        <f t="shared" si="16"/>
        <v>0</v>
      </c>
      <c r="AB66" s="184">
        <f t="shared" si="16"/>
        <v>0</v>
      </c>
      <c r="AC66" s="58">
        <f t="shared" si="16"/>
        <v>0</v>
      </c>
    </row>
    <row r="67" spans="1:29" s="49" customFormat="1" x14ac:dyDescent="0.25">
      <c r="A67" s="187">
        <f>+A60+1</f>
        <v>9</v>
      </c>
      <c r="B67" s="59" t="s">
        <v>46</v>
      </c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0"/>
      <c r="P67" s="61"/>
      <c r="Q67" s="61"/>
      <c r="R67" s="61"/>
      <c r="S67" s="61"/>
      <c r="T67" s="61"/>
      <c r="U67" s="62"/>
      <c r="V67" s="63"/>
      <c r="W67" s="64"/>
      <c r="X67" s="65"/>
      <c r="Y67" s="65"/>
      <c r="Z67" s="65"/>
      <c r="AA67" s="65"/>
      <c r="AB67" s="66"/>
      <c r="AC67" s="63"/>
    </row>
    <row r="68" spans="1:29" s="49" customFormat="1" x14ac:dyDescent="0.25">
      <c r="A68" s="187"/>
      <c r="B68" s="50" t="s">
        <v>40</v>
      </c>
      <c r="C68" s="51">
        <v>23948959.989999998</v>
      </c>
      <c r="D68" s="52">
        <v>24878527.969999999</v>
      </c>
      <c r="E68" s="52">
        <v>22919895.629999999</v>
      </c>
      <c r="F68" s="52">
        <v>21551987.190000001</v>
      </c>
      <c r="G68" s="52">
        <v>22260805.960000001</v>
      </c>
      <c r="H68" s="52">
        <v>24687390.399999999</v>
      </c>
      <c r="I68" s="52">
        <v>26974256.73</v>
      </c>
      <c r="J68" s="52">
        <v>27019706.449999999</v>
      </c>
      <c r="K68" s="52">
        <v>28393160.27</v>
      </c>
      <c r="L68" s="52">
        <v>28669787.050000001</v>
      </c>
      <c r="M68" s="52">
        <v>30785289.190000001</v>
      </c>
      <c r="N68" s="53">
        <v>34386706.990000002</v>
      </c>
      <c r="O68" s="51">
        <v>36831988.590000004</v>
      </c>
      <c r="P68" s="52">
        <v>40148256</v>
      </c>
      <c r="Q68" s="52">
        <v>41575002</v>
      </c>
      <c r="R68" s="52"/>
      <c r="S68" s="52"/>
      <c r="T68" s="52"/>
      <c r="U68" s="53"/>
      <c r="V68" s="54">
        <f t="shared" ref="V68" si="17">O68-C68</f>
        <v>12883028.600000005</v>
      </c>
      <c r="W68" s="55"/>
      <c r="X68" s="56"/>
      <c r="Y68" s="56"/>
      <c r="Z68" s="56"/>
      <c r="AA68" s="56"/>
      <c r="AB68" s="57"/>
      <c r="AC68" s="81">
        <f>IF(ISERROR(GETPIVOTDATA("VALUE",'CSS WK pvt'!$J$2,"DT_FILE",AC$8,"COMMODITY",AC$6,"TRIM_CAT",TRIM(B68),"TRIM_LINE",A67))=TRUE,0,GETPIVOTDATA("VALUE",'CSS WK pvt'!$J$2,"DT_FILE",AC$8,"COMMODITY",AC$6,"TRIM_CAT",TRIM(B68),"TRIM_LINE",A67))</f>
        <v>0</v>
      </c>
    </row>
    <row r="69" spans="1:29" s="76" customFormat="1" x14ac:dyDescent="0.25">
      <c r="A69" s="187"/>
      <c r="B69" s="77" t="s">
        <v>619</v>
      </c>
      <c r="C69" s="51">
        <v>4587549.43</v>
      </c>
      <c r="D69" s="52">
        <v>4742531.91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4"/>
      <c r="O69" s="51">
        <v>7666830.0199999996</v>
      </c>
      <c r="P69" s="52">
        <v>7859097.2000000002</v>
      </c>
      <c r="Q69" s="103"/>
      <c r="R69" s="103"/>
      <c r="S69" s="103"/>
      <c r="T69" s="103"/>
      <c r="U69" s="104"/>
      <c r="V69" s="105"/>
      <c r="W69" s="106"/>
      <c r="X69" s="107"/>
      <c r="Y69" s="107"/>
      <c r="Z69" s="107"/>
      <c r="AA69" s="107"/>
      <c r="AB69" s="108"/>
      <c r="AC69" s="81"/>
    </row>
    <row r="70" spans="1:29" s="49" customFormat="1" x14ac:dyDescent="0.25">
      <c r="A70" s="187"/>
      <c r="B70" s="50" t="s">
        <v>41</v>
      </c>
      <c r="C70" s="51">
        <v>10545979.68</v>
      </c>
      <c r="D70" s="52">
        <v>10845566.67</v>
      </c>
      <c r="E70" s="52">
        <v>10306016.369999999</v>
      </c>
      <c r="F70" s="52">
        <v>10054739.130000001</v>
      </c>
      <c r="G70" s="52">
        <v>10011437.6</v>
      </c>
      <c r="H70" s="52">
        <v>10232132.949999999</v>
      </c>
      <c r="I70" s="52">
        <v>10764769.77</v>
      </c>
      <c r="J70" s="52">
        <v>11021645.25</v>
      </c>
      <c r="K70" s="52">
        <v>11487833.09</v>
      </c>
      <c r="L70" s="52">
        <v>11790592.26</v>
      </c>
      <c r="M70" s="52">
        <v>12455623.68</v>
      </c>
      <c r="N70" s="53">
        <v>12748326.93</v>
      </c>
      <c r="O70" s="51">
        <v>13132409.26</v>
      </c>
      <c r="P70" s="52">
        <v>13429195</v>
      </c>
      <c r="Q70" s="52">
        <v>13397637</v>
      </c>
      <c r="R70" s="52"/>
      <c r="S70" s="52"/>
      <c r="T70" s="52"/>
      <c r="U70" s="53"/>
      <c r="V70" s="54">
        <f t="shared" si="4"/>
        <v>2586429.58</v>
      </c>
      <c r="W70" s="55"/>
      <c r="X70" s="56"/>
      <c r="Y70" s="56"/>
      <c r="Z70" s="56"/>
      <c r="AA70" s="56"/>
      <c r="AB70" s="57"/>
      <c r="AC70" s="81">
        <f>IF(ISERROR(GETPIVOTDATA("VALUE",'CSS WK pvt'!$J$2,"DT_FILE",AC$8,"COMMODITY",AC$6,"TRIM_CAT",TRIM(B70),"TRIM_LINE",A67))=TRUE,0,GETPIVOTDATA("VALUE",'CSS WK pvt'!$J$2,"DT_FILE",AC$8,"COMMODITY",AC$6,"TRIM_CAT",TRIM(B70),"TRIM_LINE",A67))</f>
        <v>0</v>
      </c>
    </row>
    <row r="71" spans="1:29" s="76" customFormat="1" x14ac:dyDescent="0.25">
      <c r="A71" s="187"/>
      <c r="B71" s="77" t="s">
        <v>619</v>
      </c>
      <c r="C71" s="51">
        <v>2147980.0699999998</v>
      </c>
      <c r="D71" s="52">
        <v>2206050.81</v>
      </c>
      <c r="E71" s="103"/>
      <c r="F71" s="103"/>
      <c r="G71" s="103"/>
      <c r="H71" s="103"/>
      <c r="I71" s="103"/>
      <c r="J71" s="103"/>
      <c r="K71" s="103"/>
      <c r="L71" s="103"/>
      <c r="M71" s="103"/>
      <c r="N71" s="104"/>
      <c r="O71" s="51">
        <v>3399061.16</v>
      </c>
      <c r="P71" s="52">
        <v>3463738.08</v>
      </c>
      <c r="Q71" s="103"/>
      <c r="R71" s="103"/>
      <c r="S71" s="103"/>
      <c r="T71" s="103"/>
      <c r="U71" s="104"/>
      <c r="V71" s="105"/>
      <c r="W71" s="106"/>
      <c r="X71" s="107"/>
      <c r="Y71" s="107"/>
      <c r="Z71" s="107"/>
      <c r="AA71" s="107"/>
      <c r="AB71" s="108"/>
      <c r="AC71" s="81"/>
    </row>
    <row r="72" spans="1:29" s="49" customFormat="1" x14ac:dyDescent="0.25">
      <c r="A72" s="187"/>
      <c r="B72" s="50" t="s">
        <v>42</v>
      </c>
      <c r="C72" s="51">
        <v>3068731.97</v>
      </c>
      <c r="D72" s="52">
        <v>3255663</v>
      </c>
      <c r="E72" s="52">
        <v>3048447.72</v>
      </c>
      <c r="F72" s="52">
        <v>2570467.79</v>
      </c>
      <c r="G72" s="52">
        <v>2922503.1</v>
      </c>
      <c r="H72" s="52">
        <v>2905936.49</v>
      </c>
      <c r="I72" s="52">
        <v>3287017.02</v>
      </c>
      <c r="J72" s="52">
        <v>3143218.11</v>
      </c>
      <c r="K72" s="52">
        <v>3295758.01</v>
      </c>
      <c r="L72" s="52">
        <v>3217826.91</v>
      </c>
      <c r="M72" s="52">
        <v>3390222.69</v>
      </c>
      <c r="N72" s="53">
        <v>3611153.08</v>
      </c>
      <c r="O72" s="51">
        <v>4435443.38</v>
      </c>
      <c r="P72" s="52">
        <v>5800236</v>
      </c>
      <c r="Q72" s="52">
        <v>5950391</v>
      </c>
      <c r="R72" s="52"/>
      <c r="S72" s="52"/>
      <c r="T72" s="52"/>
      <c r="U72" s="53"/>
      <c r="V72" s="54">
        <f t="shared" si="4"/>
        <v>1366711.4099999997</v>
      </c>
      <c r="W72" s="55"/>
      <c r="X72" s="56"/>
      <c r="Y72" s="56"/>
      <c r="Z72" s="56"/>
      <c r="AA72" s="56"/>
      <c r="AB72" s="57"/>
      <c r="AC72" s="81">
        <f>IF(ISERROR(GETPIVOTDATA("VALUE",'CSS WK pvt'!$J$2,"DT_FILE",AC$8,"COMMODITY",AC$6,"TRIM_CAT",TRIM(B72),"TRIM_LINE",A67))=TRUE,0,GETPIVOTDATA("VALUE",'CSS WK pvt'!$J$2,"DT_FILE",AC$8,"COMMODITY",AC$6,"TRIM_CAT",TRIM(B72),"TRIM_LINE",A67))</f>
        <v>0</v>
      </c>
    </row>
    <row r="73" spans="1:29" s="49" customFormat="1" x14ac:dyDescent="0.25">
      <c r="A73" s="187"/>
      <c r="B73" s="50" t="s">
        <v>43</v>
      </c>
      <c r="C73" s="51">
        <v>2730862.27</v>
      </c>
      <c r="D73" s="52">
        <v>2995140.63</v>
      </c>
      <c r="E73" s="52">
        <v>2343513.7200000002</v>
      </c>
      <c r="F73" s="52">
        <v>1994824.81</v>
      </c>
      <c r="G73" s="52">
        <v>2638864.88</v>
      </c>
      <c r="H73" s="52">
        <v>2282766.77</v>
      </c>
      <c r="I73" s="52">
        <v>2738787.06</v>
      </c>
      <c r="J73" s="52">
        <v>2351074.4900000002</v>
      </c>
      <c r="K73" s="52">
        <v>2816810.39</v>
      </c>
      <c r="L73" s="52">
        <v>2651679.0099999998</v>
      </c>
      <c r="M73" s="52">
        <v>2536874.15</v>
      </c>
      <c r="N73" s="53">
        <v>2732070.1</v>
      </c>
      <c r="O73" s="51">
        <v>3551653.7</v>
      </c>
      <c r="P73" s="52">
        <v>5599624</v>
      </c>
      <c r="Q73" s="52">
        <v>5582709</v>
      </c>
      <c r="R73" s="52"/>
      <c r="S73" s="52"/>
      <c r="T73" s="52"/>
      <c r="U73" s="53"/>
      <c r="V73" s="54">
        <f t="shared" si="4"/>
        <v>820791.43000000017</v>
      </c>
      <c r="W73" s="55"/>
      <c r="X73" s="56"/>
      <c r="Y73" s="56"/>
      <c r="Z73" s="56"/>
      <c r="AA73" s="56"/>
      <c r="AB73" s="57"/>
      <c r="AC73" s="81">
        <f>IF(ISERROR(GETPIVOTDATA("VALUE",'CSS WK pvt'!$J$2,"DT_FILE",AC$8,"COMMODITY",AC$6,"TRIM_CAT",TRIM(B73),"TRIM_LINE",A67))=TRUE,0,GETPIVOTDATA("VALUE",'CSS WK pvt'!$J$2,"DT_FILE",AC$8,"COMMODITY",AC$6,"TRIM_CAT",TRIM(B73),"TRIM_LINE",A67))</f>
        <v>0</v>
      </c>
    </row>
    <row r="74" spans="1:29" s="49" customFormat="1" x14ac:dyDescent="0.25">
      <c r="A74" s="187"/>
      <c r="B74" s="50" t="s">
        <v>44</v>
      </c>
      <c r="C74" s="51">
        <v>2292944.7000000002</v>
      </c>
      <c r="D74" s="52">
        <v>2622382</v>
      </c>
      <c r="E74" s="52">
        <v>1924769.8</v>
      </c>
      <c r="F74" s="52">
        <v>1622150.93</v>
      </c>
      <c r="G74" s="52">
        <v>2202562.6800000002</v>
      </c>
      <c r="H74" s="52">
        <v>1463114.88</v>
      </c>
      <c r="I74" s="52">
        <v>2656610.21</v>
      </c>
      <c r="J74" s="52">
        <v>1344464.39</v>
      </c>
      <c r="K74" s="52">
        <v>1843595.82</v>
      </c>
      <c r="L74" s="52">
        <v>2628496.7400000002</v>
      </c>
      <c r="M74" s="52">
        <v>2768601.02</v>
      </c>
      <c r="N74" s="53">
        <v>1845385.03</v>
      </c>
      <c r="O74" s="51">
        <v>2996523.2</v>
      </c>
      <c r="P74" s="52">
        <v>2945429</v>
      </c>
      <c r="Q74" s="52">
        <v>3283426</v>
      </c>
      <c r="R74" s="52"/>
      <c r="S74" s="52"/>
      <c r="T74" s="52"/>
      <c r="U74" s="53"/>
      <c r="V74" s="54">
        <f t="shared" si="4"/>
        <v>703578.5</v>
      </c>
      <c r="W74" s="55"/>
      <c r="X74" s="56"/>
      <c r="Y74" s="56"/>
      <c r="Z74" s="56"/>
      <c r="AA74" s="56"/>
      <c r="AB74" s="57"/>
      <c r="AC74" s="81">
        <f>IF(ISERROR(GETPIVOTDATA("VALUE",'CSS WK pvt'!$J$2,"DT_FILE",AC$8,"COMMODITY",AC$6,"TRIM_CAT",TRIM(B74),"TRIM_LINE",A67))=TRUE,0,GETPIVOTDATA("VALUE",'CSS WK pvt'!$J$2,"DT_FILE",AC$8,"COMMODITY",AC$6,"TRIM_CAT",TRIM(B74),"TRIM_LINE",A67))</f>
        <v>0</v>
      </c>
    </row>
    <row r="75" spans="1:29" s="165" customFormat="1" ht="15.75" thickBot="1" x14ac:dyDescent="0.3">
      <c r="A75" s="188"/>
      <c r="B75" s="67" t="s">
        <v>45</v>
      </c>
      <c r="C75" s="159">
        <f t="shared" ref="C75:AC75" si="18">C68+C70+C72+C73+C74</f>
        <v>42587478.610000007</v>
      </c>
      <c r="D75" s="160">
        <f t="shared" si="18"/>
        <v>44597280.270000003</v>
      </c>
      <c r="E75" s="160">
        <f t="shared" si="18"/>
        <v>40542643.239999995</v>
      </c>
      <c r="F75" s="160">
        <f t="shared" si="18"/>
        <v>37794169.850000001</v>
      </c>
      <c r="G75" s="160">
        <f t="shared" si="18"/>
        <v>40036174.220000006</v>
      </c>
      <c r="H75" s="160">
        <f t="shared" si="18"/>
        <v>41571341.490000002</v>
      </c>
      <c r="I75" s="160">
        <f t="shared" si="18"/>
        <v>46421440.790000007</v>
      </c>
      <c r="J75" s="160">
        <f t="shared" si="18"/>
        <v>44880108.690000005</v>
      </c>
      <c r="K75" s="160">
        <f t="shared" si="18"/>
        <v>47837157.579999998</v>
      </c>
      <c r="L75" s="160">
        <f t="shared" si="18"/>
        <v>48958381.969999999</v>
      </c>
      <c r="M75" s="160">
        <f t="shared" si="18"/>
        <v>51936610.730000004</v>
      </c>
      <c r="N75" s="161">
        <f t="shared" si="18"/>
        <v>55323642.130000003</v>
      </c>
      <c r="O75" s="159">
        <f t="shared" si="18"/>
        <v>60948018.13000001</v>
      </c>
      <c r="P75" s="160">
        <f t="shared" si="18"/>
        <v>67922740</v>
      </c>
      <c r="Q75" s="160">
        <f t="shared" si="18"/>
        <v>69789165</v>
      </c>
      <c r="R75" s="160">
        <f t="shared" si="18"/>
        <v>0</v>
      </c>
      <c r="S75" s="160">
        <f t="shared" si="18"/>
        <v>0</v>
      </c>
      <c r="T75" s="160">
        <f t="shared" si="18"/>
        <v>0</v>
      </c>
      <c r="U75" s="161">
        <f t="shared" si="18"/>
        <v>0</v>
      </c>
      <c r="V75" s="47">
        <f t="shared" si="18"/>
        <v>18360539.520000003</v>
      </c>
      <c r="W75" s="162">
        <f t="shared" si="18"/>
        <v>0</v>
      </c>
      <c r="X75" s="163">
        <f t="shared" si="18"/>
        <v>0</v>
      </c>
      <c r="Y75" s="163">
        <f t="shared" si="18"/>
        <v>0</v>
      </c>
      <c r="Z75" s="163">
        <f t="shared" si="18"/>
        <v>0</v>
      </c>
      <c r="AA75" s="163">
        <f t="shared" si="18"/>
        <v>0</v>
      </c>
      <c r="AB75" s="164">
        <f t="shared" si="18"/>
        <v>0</v>
      </c>
      <c r="AC75" s="47">
        <f t="shared" si="18"/>
        <v>0</v>
      </c>
    </row>
    <row r="76" spans="1:29" s="76" customFormat="1" x14ac:dyDescent="0.25">
      <c r="A76" s="187">
        <f>+A67+1</f>
        <v>10</v>
      </c>
      <c r="B76" s="94" t="s">
        <v>37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95"/>
      <c r="P76" s="96"/>
      <c r="Q76" s="96"/>
      <c r="R76" s="96"/>
      <c r="S76" s="96"/>
      <c r="T76" s="96"/>
      <c r="U76" s="97"/>
      <c r="V76" s="98"/>
      <c r="W76" s="99"/>
      <c r="X76" s="100"/>
      <c r="Y76" s="100"/>
      <c r="Z76" s="100"/>
      <c r="AA76" s="100"/>
      <c r="AB76" s="101"/>
      <c r="AC76" s="98"/>
    </row>
    <row r="77" spans="1:29" s="76" customFormat="1" x14ac:dyDescent="0.25">
      <c r="A77" s="187"/>
      <c r="B77" s="77" t="s">
        <v>40</v>
      </c>
      <c r="C77" s="102">
        <v>219736184</v>
      </c>
      <c r="D77" s="103">
        <v>183753979</v>
      </c>
      <c r="E77" s="103">
        <v>185764185</v>
      </c>
      <c r="F77" s="103">
        <v>191785656</v>
      </c>
      <c r="G77" s="103">
        <v>270542849</v>
      </c>
      <c r="H77" s="103">
        <v>344045731</v>
      </c>
      <c r="I77" s="103">
        <v>261815047</v>
      </c>
      <c r="J77" s="103">
        <v>185762701</v>
      </c>
      <c r="K77" s="103">
        <v>176457939</v>
      </c>
      <c r="L77" s="103">
        <v>218680024</v>
      </c>
      <c r="M77" s="103">
        <v>262620380</v>
      </c>
      <c r="N77" s="104">
        <v>206990343</v>
      </c>
      <c r="O77" s="102">
        <v>202833419</v>
      </c>
      <c r="P77" s="197" t="s">
        <v>189</v>
      </c>
      <c r="Q77" s="103" t="s">
        <v>189</v>
      </c>
      <c r="R77" s="197"/>
      <c r="S77" s="103"/>
      <c r="T77" s="103"/>
      <c r="U77" s="104"/>
      <c r="V77" s="105">
        <f t="shared" ref="V77" si="19">O77-C77</f>
        <v>-16902765</v>
      </c>
      <c r="W77" s="106"/>
      <c r="X77" s="107"/>
      <c r="Y77" s="107"/>
      <c r="Z77" s="107"/>
      <c r="AA77" s="107"/>
      <c r="AB77" s="108"/>
      <c r="AC77" s="197" t="s">
        <v>189</v>
      </c>
    </row>
    <row r="78" spans="1:29" s="76" customFormat="1" x14ac:dyDescent="0.25">
      <c r="A78" s="187"/>
      <c r="B78" s="77" t="s">
        <v>41</v>
      </c>
      <c r="C78" s="102">
        <v>18355960</v>
      </c>
      <c r="D78" s="103">
        <v>15649880</v>
      </c>
      <c r="E78" s="103">
        <v>15401111</v>
      </c>
      <c r="F78" s="103">
        <v>15247635</v>
      </c>
      <c r="G78" s="103">
        <v>20211493</v>
      </c>
      <c r="H78" s="103">
        <v>25407523</v>
      </c>
      <c r="I78" s="103">
        <v>18833878</v>
      </c>
      <c r="J78" s="103">
        <v>13864421</v>
      </c>
      <c r="K78" s="103">
        <v>13701980</v>
      </c>
      <c r="L78" s="103">
        <v>17303240</v>
      </c>
      <c r="M78" s="103">
        <v>19548134</v>
      </c>
      <c r="N78" s="104">
        <v>16158060</v>
      </c>
      <c r="O78" s="102">
        <v>16532919</v>
      </c>
      <c r="P78" s="197" t="s">
        <v>189</v>
      </c>
      <c r="Q78" s="103" t="s">
        <v>189</v>
      </c>
      <c r="R78" s="197"/>
      <c r="S78" s="103"/>
      <c r="T78" s="103"/>
      <c r="U78" s="104"/>
      <c r="V78" s="105">
        <f t="shared" si="4"/>
        <v>-1823041</v>
      </c>
      <c r="W78" s="106"/>
      <c r="X78" s="107"/>
      <c r="Y78" s="107"/>
      <c r="Z78" s="107"/>
      <c r="AA78" s="107"/>
      <c r="AB78" s="108"/>
      <c r="AC78" s="197" t="s">
        <v>189</v>
      </c>
    </row>
    <row r="79" spans="1:29" s="76" customFormat="1" x14ac:dyDescent="0.25">
      <c r="A79" s="187"/>
      <c r="B79" s="77" t="s">
        <v>42</v>
      </c>
      <c r="C79" s="102">
        <v>56132333</v>
      </c>
      <c r="D79" s="103">
        <v>52774351</v>
      </c>
      <c r="E79" s="103">
        <v>50210604</v>
      </c>
      <c r="F79" s="103">
        <v>52858660</v>
      </c>
      <c r="G79" s="103">
        <v>58577152</v>
      </c>
      <c r="H79" s="103">
        <v>68071301</v>
      </c>
      <c r="I79" s="103">
        <v>59479002</v>
      </c>
      <c r="J79" s="103">
        <v>50199478</v>
      </c>
      <c r="K79" s="103">
        <v>45663614</v>
      </c>
      <c r="L79" s="103">
        <v>52483273</v>
      </c>
      <c r="M79" s="103">
        <v>61534981</v>
      </c>
      <c r="N79" s="104">
        <v>53902635</v>
      </c>
      <c r="O79" s="102">
        <v>55649222</v>
      </c>
      <c r="P79" s="197" t="s">
        <v>189</v>
      </c>
      <c r="Q79" s="103" t="s">
        <v>189</v>
      </c>
      <c r="R79" s="197"/>
      <c r="S79" s="103"/>
      <c r="T79" s="103"/>
      <c r="U79" s="104"/>
      <c r="V79" s="105">
        <f t="shared" si="4"/>
        <v>-483111</v>
      </c>
      <c r="W79" s="106"/>
      <c r="X79" s="107"/>
      <c r="Y79" s="107"/>
      <c r="Z79" s="107"/>
      <c r="AA79" s="107"/>
      <c r="AB79" s="108"/>
      <c r="AC79" s="197" t="s">
        <v>189</v>
      </c>
    </row>
    <row r="80" spans="1:29" s="76" customFormat="1" x14ac:dyDescent="0.25">
      <c r="A80" s="187"/>
      <c r="B80" s="77" t="s">
        <v>43</v>
      </c>
      <c r="C80" s="102">
        <v>101174693</v>
      </c>
      <c r="D80" s="103">
        <v>94668173</v>
      </c>
      <c r="E80" s="103">
        <v>98788856</v>
      </c>
      <c r="F80" s="103">
        <v>99241600</v>
      </c>
      <c r="G80" s="103">
        <v>115086239</v>
      </c>
      <c r="H80" s="103">
        <v>132150035</v>
      </c>
      <c r="I80" s="103">
        <v>115103865</v>
      </c>
      <c r="J80" s="103">
        <v>99469750</v>
      </c>
      <c r="K80" s="103">
        <v>90847607</v>
      </c>
      <c r="L80" s="103">
        <v>100320108</v>
      </c>
      <c r="M80" s="103">
        <v>114468573</v>
      </c>
      <c r="N80" s="104">
        <v>98574412</v>
      </c>
      <c r="O80" s="102">
        <v>97883566</v>
      </c>
      <c r="P80" s="197" t="s">
        <v>189</v>
      </c>
      <c r="Q80" s="103" t="s">
        <v>189</v>
      </c>
      <c r="R80" s="197"/>
      <c r="S80" s="103"/>
      <c r="T80" s="103"/>
      <c r="U80" s="104"/>
      <c r="V80" s="105">
        <f t="shared" si="4"/>
        <v>-3291127</v>
      </c>
      <c r="W80" s="106"/>
      <c r="X80" s="107"/>
      <c r="Y80" s="107"/>
      <c r="Z80" s="107"/>
      <c r="AA80" s="107"/>
      <c r="AB80" s="108"/>
      <c r="AC80" s="197" t="s">
        <v>189</v>
      </c>
    </row>
    <row r="81" spans="1:29" s="76" customFormat="1" x14ac:dyDescent="0.25">
      <c r="A81" s="187"/>
      <c r="B81" s="77" t="s">
        <v>44</v>
      </c>
      <c r="C81" s="102">
        <v>192559340</v>
      </c>
      <c r="D81" s="103">
        <v>201664053</v>
      </c>
      <c r="E81" s="103">
        <v>179583426</v>
      </c>
      <c r="F81" s="103">
        <v>185513622</v>
      </c>
      <c r="G81" s="103">
        <v>213577059</v>
      </c>
      <c r="H81" s="103">
        <v>232777993</v>
      </c>
      <c r="I81" s="103">
        <v>206704558</v>
      </c>
      <c r="J81" s="103">
        <v>183051609</v>
      </c>
      <c r="K81" s="103">
        <v>187136490</v>
      </c>
      <c r="L81" s="103">
        <v>189712167</v>
      </c>
      <c r="M81" s="103">
        <v>87811988</v>
      </c>
      <c r="N81" s="104">
        <v>207125038</v>
      </c>
      <c r="O81" s="102">
        <v>200865529</v>
      </c>
      <c r="P81" s="197" t="s">
        <v>189</v>
      </c>
      <c r="Q81" s="103" t="s">
        <v>189</v>
      </c>
      <c r="R81" s="197"/>
      <c r="S81" s="103"/>
      <c r="T81" s="103"/>
      <c r="U81" s="104"/>
      <c r="V81" s="105">
        <f t="shared" si="4"/>
        <v>8306189</v>
      </c>
      <c r="W81" s="106"/>
      <c r="X81" s="107"/>
      <c r="Y81" s="107"/>
      <c r="Z81" s="107"/>
      <c r="AA81" s="107"/>
      <c r="AB81" s="108"/>
      <c r="AC81" s="197" t="s">
        <v>189</v>
      </c>
    </row>
    <row r="82" spans="1:29" s="93" customFormat="1" x14ac:dyDescent="0.25">
      <c r="A82" s="188"/>
      <c r="B82" s="77" t="s">
        <v>45</v>
      </c>
      <c r="C82" s="173">
        <f>SUM(C77:C81)</f>
        <v>587958510</v>
      </c>
      <c r="D82" s="174">
        <f t="shared" ref="D82:AB89" si="20">SUM(D77:D81)</f>
        <v>548510436</v>
      </c>
      <c r="E82" s="174">
        <f t="shared" si="20"/>
        <v>529748182</v>
      </c>
      <c r="F82" s="174">
        <f t="shared" si="20"/>
        <v>544647173</v>
      </c>
      <c r="G82" s="174">
        <f t="shared" si="20"/>
        <v>677994792</v>
      </c>
      <c r="H82" s="174">
        <f t="shared" si="20"/>
        <v>802452583</v>
      </c>
      <c r="I82" s="174">
        <f t="shared" si="20"/>
        <v>661936350</v>
      </c>
      <c r="J82" s="174">
        <f t="shared" si="20"/>
        <v>532347959</v>
      </c>
      <c r="K82" s="174">
        <f t="shared" si="20"/>
        <v>513807630</v>
      </c>
      <c r="L82" s="174">
        <f t="shared" si="20"/>
        <v>578498812</v>
      </c>
      <c r="M82" s="174">
        <f t="shared" si="20"/>
        <v>545984056</v>
      </c>
      <c r="N82" s="175">
        <f t="shared" si="20"/>
        <v>582750488</v>
      </c>
      <c r="O82" s="173">
        <f t="shared" si="20"/>
        <v>573764655</v>
      </c>
      <c r="P82" s="214" t="s">
        <v>189</v>
      </c>
      <c r="Q82" s="174" t="s">
        <v>189</v>
      </c>
      <c r="R82" s="174">
        <f t="shared" si="20"/>
        <v>0</v>
      </c>
      <c r="S82" s="174">
        <f t="shared" si="20"/>
        <v>0</v>
      </c>
      <c r="T82" s="174">
        <f t="shared" si="20"/>
        <v>0</v>
      </c>
      <c r="U82" s="175">
        <f t="shared" si="20"/>
        <v>0</v>
      </c>
      <c r="V82" s="109">
        <f t="shared" si="20"/>
        <v>-14193855</v>
      </c>
      <c r="W82" s="176">
        <f t="shared" si="20"/>
        <v>0</v>
      </c>
      <c r="X82" s="177">
        <f t="shared" si="20"/>
        <v>0</v>
      </c>
      <c r="Y82" s="177">
        <f t="shared" si="20"/>
        <v>0</v>
      </c>
      <c r="Z82" s="177">
        <f t="shared" si="20"/>
        <v>0</v>
      </c>
      <c r="AA82" s="177">
        <f t="shared" si="20"/>
        <v>0</v>
      </c>
      <c r="AB82" s="178">
        <f t="shared" si="20"/>
        <v>0</v>
      </c>
      <c r="AC82" s="214" t="s">
        <v>189</v>
      </c>
    </row>
    <row r="83" spans="1:29" s="49" customFormat="1" x14ac:dyDescent="0.25">
      <c r="A83" s="187">
        <f>+A76+1</f>
        <v>11</v>
      </c>
      <c r="B83" s="59" t="s">
        <v>38</v>
      </c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0"/>
      <c r="P83" s="61"/>
      <c r="Q83" s="61"/>
      <c r="R83" s="61"/>
      <c r="S83" s="61"/>
      <c r="T83" s="61"/>
      <c r="U83" s="62"/>
      <c r="V83" s="63"/>
      <c r="W83" s="64"/>
      <c r="X83" s="65"/>
      <c r="Y83" s="65"/>
      <c r="Z83" s="65"/>
      <c r="AA83" s="65"/>
      <c r="AB83" s="66"/>
      <c r="AC83" s="63"/>
    </row>
    <row r="84" spans="1:29" s="49" customFormat="1" x14ac:dyDescent="0.25">
      <c r="A84" s="187"/>
      <c r="B84" s="50" t="s">
        <v>40</v>
      </c>
      <c r="C84" s="125">
        <f>C98-C91</f>
        <v>44374447.270000003</v>
      </c>
      <c r="D84" s="126">
        <f t="shared" ref="D84:O84" si="21">D98-D91</f>
        <v>38072945.619999997</v>
      </c>
      <c r="E84" s="126">
        <f t="shared" si="21"/>
        <v>38244451.659999996</v>
      </c>
      <c r="F84" s="126">
        <f t="shared" si="21"/>
        <v>37884922.210000001</v>
      </c>
      <c r="G84" s="126">
        <f t="shared" si="21"/>
        <v>56242792.869999997</v>
      </c>
      <c r="H84" s="126">
        <f t="shared" si="21"/>
        <v>64381175</v>
      </c>
      <c r="I84" s="126">
        <f t="shared" si="21"/>
        <v>51366367.039999999</v>
      </c>
      <c r="J84" s="126">
        <f t="shared" si="21"/>
        <v>45547435.009999998</v>
      </c>
      <c r="K84" s="126">
        <f t="shared" si="21"/>
        <v>37510374.170000002</v>
      </c>
      <c r="L84" s="126">
        <f t="shared" si="21"/>
        <v>50633626.469999999</v>
      </c>
      <c r="M84" s="126">
        <f t="shared" si="21"/>
        <v>60967495.890000001</v>
      </c>
      <c r="N84" s="127">
        <f t="shared" si="21"/>
        <v>45116266.100000001</v>
      </c>
      <c r="O84" s="125">
        <f t="shared" si="21"/>
        <v>47948182.57</v>
      </c>
      <c r="P84" s="197" t="s">
        <v>189</v>
      </c>
      <c r="Q84" s="126" t="s">
        <v>189</v>
      </c>
      <c r="R84" s="197"/>
      <c r="S84" s="126"/>
      <c r="T84" s="126"/>
      <c r="U84" s="127"/>
      <c r="V84" s="46">
        <f t="shared" ref="V84" si="22">O84-C84</f>
        <v>3573735.299999997</v>
      </c>
      <c r="W84" s="128"/>
      <c r="X84" s="129"/>
      <c r="Y84" s="129"/>
      <c r="Z84" s="129"/>
      <c r="AA84" s="129"/>
      <c r="AB84" s="130"/>
      <c r="AC84" s="197" t="s">
        <v>189</v>
      </c>
    </row>
    <row r="85" spans="1:29" s="49" customFormat="1" x14ac:dyDescent="0.25">
      <c r="A85" s="187"/>
      <c r="B85" s="50" t="s">
        <v>41</v>
      </c>
      <c r="C85" s="125">
        <f t="shared" ref="C85:O88" si="23">C99-C92</f>
        <v>3187133.96</v>
      </c>
      <c r="D85" s="126">
        <f t="shared" si="23"/>
        <v>2762205.04</v>
      </c>
      <c r="E85" s="126">
        <f t="shared" si="23"/>
        <v>2625358.66</v>
      </c>
      <c r="F85" s="126">
        <f t="shared" si="23"/>
        <v>2541588</v>
      </c>
      <c r="G85" s="126">
        <f t="shared" si="23"/>
        <v>3401152.47</v>
      </c>
      <c r="H85" s="126">
        <f t="shared" si="23"/>
        <v>3867695.86</v>
      </c>
      <c r="I85" s="126">
        <f t="shared" si="23"/>
        <v>3181668.23</v>
      </c>
      <c r="J85" s="126">
        <f t="shared" si="23"/>
        <v>3012556.78</v>
      </c>
      <c r="K85" s="126">
        <f t="shared" si="23"/>
        <v>2819368.86</v>
      </c>
      <c r="L85" s="126">
        <f t="shared" si="23"/>
        <v>3579086.74</v>
      </c>
      <c r="M85" s="126">
        <f t="shared" si="23"/>
        <v>3927040.33</v>
      </c>
      <c r="N85" s="127">
        <f t="shared" si="23"/>
        <v>3060084.6</v>
      </c>
      <c r="O85" s="125">
        <f t="shared" si="23"/>
        <v>2983590.79</v>
      </c>
      <c r="P85" s="197" t="s">
        <v>189</v>
      </c>
      <c r="Q85" s="126" t="s">
        <v>189</v>
      </c>
      <c r="R85" s="197"/>
      <c r="S85" s="126"/>
      <c r="T85" s="126"/>
      <c r="U85" s="127"/>
      <c r="V85" s="46">
        <f t="shared" si="4"/>
        <v>-203543.16999999993</v>
      </c>
      <c r="W85" s="128"/>
      <c r="X85" s="129"/>
      <c r="Y85" s="129"/>
      <c r="Z85" s="129"/>
      <c r="AA85" s="129"/>
      <c r="AB85" s="130"/>
      <c r="AC85" s="197" t="s">
        <v>189</v>
      </c>
    </row>
    <row r="86" spans="1:29" s="49" customFormat="1" x14ac:dyDescent="0.25">
      <c r="A86" s="187"/>
      <c r="B86" s="50" t="s">
        <v>42</v>
      </c>
      <c r="C86" s="125">
        <f t="shared" si="23"/>
        <v>10605548.630000001</v>
      </c>
      <c r="D86" s="126">
        <f t="shared" si="23"/>
        <v>9376827.6500000004</v>
      </c>
      <c r="E86" s="126">
        <f t="shared" si="23"/>
        <v>8898496.5800000001</v>
      </c>
      <c r="F86" s="126">
        <f t="shared" si="23"/>
        <v>8692860.4700000007</v>
      </c>
      <c r="G86" s="126">
        <f t="shared" si="23"/>
        <v>10834756.16</v>
      </c>
      <c r="H86" s="126">
        <f t="shared" si="23"/>
        <v>11716207.470000001</v>
      </c>
      <c r="I86" s="126">
        <f t="shared" si="23"/>
        <v>10466145.82</v>
      </c>
      <c r="J86" s="126">
        <f t="shared" si="23"/>
        <v>9951257.9900000002</v>
      </c>
      <c r="K86" s="126">
        <f t="shared" si="23"/>
        <v>8285225.3700000001</v>
      </c>
      <c r="L86" s="126">
        <f t="shared" si="23"/>
        <v>10537433.369999999</v>
      </c>
      <c r="M86" s="126">
        <f t="shared" si="23"/>
        <v>12399888.699999999</v>
      </c>
      <c r="N86" s="127">
        <f t="shared" si="23"/>
        <v>10285812.73</v>
      </c>
      <c r="O86" s="125">
        <f t="shared" si="23"/>
        <v>10603918.41</v>
      </c>
      <c r="P86" s="197" t="s">
        <v>189</v>
      </c>
      <c r="Q86" s="126" t="s">
        <v>189</v>
      </c>
      <c r="R86" s="197"/>
      <c r="S86" s="126"/>
      <c r="T86" s="126"/>
      <c r="U86" s="127"/>
      <c r="V86" s="46">
        <f t="shared" si="4"/>
        <v>-1630.2200000006706</v>
      </c>
      <c r="W86" s="128"/>
      <c r="X86" s="129"/>
      <c r="Y86" s="129"/>
      <c r="Z86" s="129"/>
      <c r="AA86" s="129"/>
      <c r="AB86" s="130"/>
      <c r="AC86" s="197" t="s">
        <v>189</v>
      </c>
    </row>
    <row r="87" spans="1:29" s="49" customFormat="1" x14ac:dyDescent="0.25">
      <c r="A87" s="187"/>
      <c r="B87" s="50" t="s">
        <v>43</v>
      </c>
      <c r="C87" s="125">
        <f t="shared" si="23"/>
        <v>18614726.379999999</v>
      </c>
      <c r="D87" s="126">
        <f t="shared" si="23"/>
        <v>16886604.93</v>
      </c>
      <c r="E87" s="126">
        <f t="shared" si="23"/>
        <v>16085408.449999999</v>
      </c>
      <c r="F87" s="126">
        <f t="shared" si="23"/>
        <v>15733169.99</v>
      </c>
      <c r="G87" s="126">
        <f t="shared" si="23"/>
        <v>21967358.530000001</v>
      </c>
      <c r="H87" s="126">
        <f t="shared" si="23"/>
        <v>18540175.41</v>
      </c>
      <c r="I87" s="126">
        <f t="shared" si="23"/>
        <v>18302020.050000001</v>
      </c>
      <c r="J87" s="126">
        <f t="shared" si="23"/>
        <v>17012211.010000002</v>
      </c>
      <c r="K87" s="126">
        <f t="shared" si="23"/>
        <v>13289222.32</v>
      </c>
      <c r="L87" s="126">
        <f t="shared" si="23"/>
        <v>16360559.970000001</v>
      </c>
      <c r="M87" s="126">
        <f t="shared" si="23"/>
        <v>19931449.969999999</v>
      </c>
      <c r="N87" s="127">
        <f t="shared" si="23"/>
        <v>16850376.280000001</v>
      </c>
      <c r="O87" s="125">
        <f t="shared" si="23"/>
        <v>16804216.559999999</v>
      </c>
      <c r="P87" s="197" t="s">
        <v>189</v>
      </c>
      <c r="Q87" s="126" t="s">
        <v>189</v>
      </c>
      <c r="R87" s="197"/>
      <c r="S87" s="126"/>
      <c r="T87" s="126"/>
      <c r="U87" s="127"/>
      <c r="V87" s="46">
        <f t="shared" si="4"/>
        <v>-1810509.8200000003</v>
      </c>
      <c r="W87" s="128"/>
      <c r="X87" s="129"/>
      <c r="Y87" s="129"/>
      <c r="Z87" s="129"/>
      <c r="AA87" s="129"/>
      <c r="AB87" s="130"/>
      <c r="AC87" s="197" t="s">
        <v>189</v>
      </c>
    </row>
    <row r="88" spans="1:29" s="49" customFormat="1" x14ac:dyDescent="0.25">
      <c r="A88" s="187"/>
      <c r="B88" s="50" t="s">
        <v>44</v>
      </c>
      <c r="C88" s="125">
        <f t="shared" si="23"/>
        <v>22899445.559999999</v>
      </c>
      <c r="D88" s="126">
        <f t="shared" si="23"/>
        <v>22100771.300000001</v>
      </c>
      <c r="E88" s="126">
        <f t="shared" si="23"/>
        <v>20209300.030000001</v>
      </c>
      <c r="F88" s="126">
        <f t="shared" si="23"/>
        <v>19094126.75</v>
      </c>
      <c r="G88" s="126">
        <f t="shared" si="23"/>
        <v>22106031.100000001</v>
      </c>
      <c r="H88" s="126">
        <f t="shared" si="23"/>
        <v>23107732.219999999</v>
      </c>
      <c r="I88" s="126">
        <f t="shared" si="23"/>
        <v>22000690.870000001</v>
      </c>
      <c r="J88" s="126">
        <f t="shared" si="23"/>
        <v>22949413.620000001</v>
      </c>
      <c r="K88" s="126">
        <f t="shared" si="23"/>
        <v>17336710.210000001</v>
      </c>
      <c r="L88" s="126">
        <f t="shared" si="23"/>
        <v>20539158.289999999</v>
      </c>
      <c r="M88" s="126">
        <f t="shared" si="23"/>
        <v>23641441.850000001</v>
      </c>
      <c r="N88" s="127">
        <f t="shared" si="23"/>
        <v>19373090.300000001</v>
      </c>
      <c r="O88" s="125">
        <f t="shared" si="23"/>
        <v>18272204.920000002</v>
      </c>
      <c r="P88" s="197" t="s">
        <v>189</v>
      </c>
      <c r="Q88" s="126" t="s">
        <v>189</v>
      </c>
      <c r="R88" s="197"/>
      <c r="S88" s="126"/>
      <c r="T88" s="126"/>
      <c r="U88" s="127"/>
      <c r="V88" s="46">
        <f t="shared" si="4"/>
        <v>-4627240.6399999969</v>
      </c>
      <c r="W88" s="128"/>
      <c r="X88" s="129"/>
      <c r="Y88" s="129"/>
      <c r="Z88" s="129"/>
      <c r="AA88" s="129"/>
      <c r="AB88" s="130"/>
      <c r="AC88" s="197" t="s">
        <v>189</v>
      </c>
    </row>
    <row r="89" spans="1:29" s="165" customFormat="1" x14ac:dyDescent="0.25">
      <c r="A89" s="188"/>
      <c r="B89" s="50" t="s">
        <v>45</v>
      </c>
      <c r="C89" s="166">
        <f>SUM(C84:C88)</f>
        <v>99681301.800000012</v>
      </c>
      <c r="D89" s="167">
        <f t="shared" ref="D89:AB89" si="24">SUM(D84:D88)</f>
        <v>89199354.539999992</v>
      </c>
      <c r="E89" s="167">
        <f t="shared" si="24"/>
        <v>86063015.379999995</v>
      </c>
      <c r="F89" s="167">
        <f t="shared" si="24"/>
        <v>83946667.420000002</v>
      </c>
      <c r="G89" s="167">
        <f t="shared" si="24"/>
        <v>114552091.13</v>
      </c>
      <c r="H89" s="167">
        <f t="shared" si="24"/>
        <v>121612985.95999999</v>
      </c>
      <c r="I89" s="167">
        <f t="shared" si="24"/>
        <v>105316892.01000001</v>
      </c>
      <c r="J89" s="167">
        <f t="shared" si="24"/>
        <v>98472874.410000011</v>
      </c>
      <c r="K89" s="167">
        <f t="shared" si="24"/>
        <v>79240900.930000007</v>
      </c>
      <c r="L89" s="167">
        <f t="shared" si="24"/>
        <v>101649864.84</v>
      </c>
      <c r="M89" s="167">
        <f t="shared" si="24"/>
        <v>120867316.74000001</v>
      </c>
      <c r="N89" s="169">
        <f t="shared" si="24"/>
        <v>94685630.010000005</v>
      </c>
      <c r="O89" s="166">
        <f t="shared" si="24"/>
        <v>96612113.25</v>
      </c>
      <c r="P89" s="214" t="s">
        <v>189</v>
      </c>
      <c r="Q89" s="167" t="s">
        <v>189</v>
      </c>
      <c r="R89" s="167">
        <f t="shared" si="24"/>
        <v>0</v>
      </c>
      <c r="S89" s="167">
        <f t="shared" si="24"/>
        <v>0</v>
      </c>
      <c r="T89" s="167">
        <f t="shared" si="24"/>
        <v>0</v>
      </c>
      <c r="U89" s="169">
        <f t="shared" si="24"/>
        <v>0</v>
      </c>
      <c r="V89" s="168">
        <f t="shared" si="20"/>
        <v>-3069188.5500000007</v>
      </c>
      <c r="W89" s="170">
        <f t="shared" si="24"/>
        <v>0</v>
      </c>
      <c r="X89" s="171">
        <f t="shared" si="24"/>
        <v>0</v>
      </c>
      <c r="Y89" s="171">
        <f t="shared" si="24"/>
        <v>0</v>
      </c>
      <c r="Z89" s="171">
        <f t="shared" si="24"/>
        <v>0</v>
      </c>
      <c r="AA89" s="171">
        <f t="shared" si="24"/>
        <v>0</v>
      </c>
      <c r="AB89" s="172">
        <f t="shared" si="24"/>
        <v>0</v>
      </c>
      <c r="AC89" s="214" t="s">
        <v>189</v>
      </c>
    </row>
    <row r="90" spans="1:29" s="49" customFormat="1" x14ac:dyDescent="0.25">
      <c r="A90" s="187">
        <f>+A83+1</f>
        <v>12</v>
      </c>
      <c r="B90" s="59" t="s">
        <v>36</v>
      </c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60"/>
      <c r="P90" s="61"/>
      <c r="Q90" s="61"/>
      <c r="R90" s="61"/>
      <c r="S90" s="61"/>
      <c r="T90" s="61"/>
      <c r="U90" s="62"/>
      <c r="V90" s="63"/>
      <c r="W90" s="64"/>
      <c r="X90" s="65"/>
      <c r="Y90" s="65"/>
      <c r="Z90" s="65"/>
      <c r="AA90" s="65"/>
      <c r="AB90" s="66"/>
      <c r="AC90" s="63"/>
    </row>
    <row r="91" spans="1:29" s="49" customFormat="1" x14ac:dyDescent="0.25">
      <c r="A91" s="187"/>
      <c r="B91" s="50" t="s">
        <v>40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 t="s">
        <v>189</v>
      </c>
      <c r="Q91" s="126" t="s">
        <v>189</v>
      </c>
      <c r="R91" s="197"/>
      <c r="S91" s="126"/>
      <c r="T91" s="126"/>
      <c r="U91" s="127"/>
      <c r="V91" s="46">
        <f t="shared" ref="V91:V144" si="25">O91-C91</f>
        <v>0</v>
      </c>
      <c r="W91" s="128"/>
      <c r="X91" s="129"/>
      <c r="Y91" s="129"/>
      <c r="Z91" s="129"/>
      <c r="AA91" s="129"/>
      <c r="AB91" s="130"/>
      <c r="AC91" s="197" t="s">
        <v>189</v>
      </c>
    </row>
    <row r="92" spans="1:29" s="49" customFormat="1" x14ac:dyDescent="0.25">
      <c r="A92" s="187"/>
      <c r="B92" s="50" t="s">
        <v>41</v>
      </c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7"/>
      <c r="O92" s="125"/>
      <c r="P92" s="197" t="s">
        <v>189</v>
      </c>
      <c r="Q92" s="126" t="s">
        <v>189</v>
      </c>
      <c r="R92" s="197"/>
      <c r="S92" s="126"/>
      <c r="T92" s="126"/>
      <c r="U92" s="127"/>
      <c r="V92" s="46">
        <f t="shared" si="25"/>
        <v>0</v>
      </c>
      <c r="W92" s="128"/>
      <c r="X92" s="129"/>
      <c r="Y92" s="129"/>
      <c r="Z92" s="129"/>
      <c r="AA92" s="129"/>
      <c r="AB92" s="130"/>
      <c r="AC92" s="197" t="s">
        <v>189</v>
      </c>
    </row>
    <row r="93" spans="1:29" s="49" customFormat="1" x14ac:dyDescent="0.25">
      <c r="A93" s="187"/>
      <c r="B93" s="50" t="s">
        <v>42</v>
      </c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125"/>
      <c r="P93" s="197" t="s">
        <v>189</v>
      </c>
      <c r="Q93" s="126" t="s">
        <v>189</v>
      </c>
      <c r="R93" s="197"/>
      <c r="S93" s="126"/>
      <c r="T93" s="126"/>
      <c r="U93" s="127"/>
      <c r="V93" s="46">
        <f t="shared" si="25"/>
        <v>0</v>
      </c>
      <c r="W93" s="128"/>
      <c r="X93" s="129"/>
      <c r="Y93" s="129"/>
      <c r="Z93" s="129"/>
      <c r="AA93" s="129"/>
      <c r="AB93" s="130"/>
      <c r="AC93" s="197" t="s">
        <v>189</v>
      </c>
    </row>
    <row r="94" spans="1:29" s="49" customFormat="1" x14ac:dyDescent="0.25">
      <c r="A94" s="187"/>
      <c r="B94" s="50" t="s">
        <v>43</v>
      </c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7"/>
      <c r="O94" s="125"/>
      <c r="P94" s="197" t="s">
        <v>189</v>
      </c>
      <c r="Q94" s="126" t="s">
        <v>189</v>
      </c>
      <c r="R94" s="197"/>
      <c r="S94" s="126"/>
      <c r="T94" s="126"/>
      <c r="U94" s="127"/>
      <c r="V94" s="46">
        <f t="shared" si="25"/>
        <v>0</v>
      </c>
      <c r="W94" s="128"/>
      <c r="X94" s="129"/>
      <c r="Y94" s="129"/>
      <c r="Z94" s="129"/>
      <c r="AA94" s="129"/>
      <c r="AB94" s="130"/>
      <c r="AC94" s="197" t="s">
        <v>189</v>
      </c>
    </row>
    <row r="95" spans="1:29" s="49" customFormat="1" x14ac:dyDescent="0.25">
      <c r="A95" s="187"/>
      <c r="B95" s="50" t="s">
        <v>44</v>
      </c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7"/>
      <c r="O95" s="125"/>
      <c r="P95" s="197" t="s">
        <v>189</v>
      </c>
      <c r="Q95" s="126" t="s">
        <v>189</v>
      </c>
      <c r="R95" s="197"/>
      <c r="S95" s="126"/>
      <c r="T95" s="126"/>
      <c r="U95" s="127"/>
      <c r="V95" s="46">
        <f t="shared" si="25"/>
        <v>0</v>
      </c>
      <c r="W95" s="128"/>
      <c r="X95" s="129"/>
      <c r="Y95" s="129"/>
      <c r="Z95" s="129"/>
      <c r="AA95" s="129"/>
      <c r="AB95" s="130"/>
      <c r="AC95" s="197" t="s">
        <v>189</v>
      </c>
    </row>
    <row r="96" spans="1:29" s="165" customFormat="1" x14ac:dyDescent="0.25">
      <c r="A96" s="188"/>
      <c r="B96" s="50" t="s">
        <v>45</v>
      </c>
      <c r="C96" s="166">
        <f>SUM(C91:C95)</f>
        <v>0</v>
      </c>
      <c r="D96" s="167">
        <f t="shared" ref="D96:AB110" si="26">SUM(D91:D95)</f>
        <v>0</v>
      </c>
      <c r="E96" s="167">
        <f t="shared" si="26"/>
        <v>0</v>
      </c>
      <c r="F96" s="167">
        <f t="shared" si="26"/>
        <v>0</v>
      </c>
      <c r="G96" s="167">
        <f t="shared" si="26"/>
        <v>0</v>
      </c>
      <c r="H96" s="167">
        <f t="shared" si="26"/>
        <v>0</v>
      </c>
      <c r="I96" s="167">
        <f t="shared" si="26"/>
        <v>0</v>
      </c>
      <c r="J96" s="167">
        <f t="shared" si="26"/>
        <v>0</v>
      </c>
      <c r="K96" s="167">
        <f t="shared" si="26"/>
        <v>0</v>
      </c>
      <c r="L96" s="167">
        <f t="shared" si="26"/>
        <v>0</v>
      </c>
      <c r="M96" s="167">
        <f t="shared" si="26"/>
        <v>0</v>
      </c>
      <c r="N96" s="169">
        <f t="shared" si="26"/>
        <v>0</v>
      </c>
      <c r="O96" s="166">
        <f t="shared" si="26"/>
        <v>0</v>
      </c>
      <c r="P96" s="214" t="s">
        <v>189</v>
      </c>
      <c r="Q96" s="167" t="s">
        <v>189</v>
      </c>
      <c r="R96" s="167">
        <f t="shared" si="26"/>
        <v>0</v>
      </c>
      <c r="S96" s="167">
        <f t="shared" si="26"/>
        <v>0</v>
      </c>
      <c r="T96" s="167">
        <f t="shared" si="26"/>
        <v>0</v>
      </c>
      <c r="U96" s="169">
        <f t="shared" si="26"/>
        <v>0</v>
      </c>
      <c r="V96" s="168">
        <f t="shared" si="26"/>
        <v>0</v>
      </c>
      <c r="W96" s="170">
        <f t="shared" si="26"/>
        <v>0</v>
      </c>
      <c r="X96" s="171">
        <f t="shared" si="26"/>
        <v>0</v>
      </c>
      <c r="Y96" s="171">
        <f t="shared" si="26"/>
        <v>0</v>
      </c>
      <c r="Z96" s="171">
        <f t="shared" si="26"/>
        <v>0</v>
      </c>
      <c r="AA96" s="171">
        <f t="shared" si="26"/>
        <v>0</v>
      </c>
      <c r="AB96" s="172">
        <f t="shared" si="26"/>
        <v>0</v>
      </c>
      <c r="AC96" s="214" t="s">
        <v>189</v>
      </c>
    </row>
    <row r="97" spans="1:29" s="49" customFormat="1" x14ac:dyDescent="0.25">
      <c r="A97" s="187">
        <f>+A90+1</f>
        <v>13</v>
      </c>
      <c r="B97" s="59" t="s">
        <v>47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2"/>
      <c r="O97" s="60"/>
      <c r="P97" s="61"/>
      <c r="Q97" s="61"/>
      <c r="R97" s="61"/>
      <c r="S97" s="61"/>
      <c r="T97" s="61"/>
      <c r="U97" s="62"/>
      <c r="V97" s="63"/>
      <c r="W97" s="64"/>
      <c r="X97" s="65"/>
      <c r="Y97" s="65"/>
      <c r="Z97" s="65"/>
      <c r="AA97" s="65"/>
      <c r="AB97" s="66"/>
      <c r="AC97" s="63"/>
    </row>
    <row r="98" spans="1:29" s="49" customFormat="1" x14ac:dyDescent="0.25">
      <c r="A98" s="187"/>
      <c r="B98" s="50" t="s">
        <v>40</v>
      </c>
      <c r="C98" s="125">
        <v>44374447.270000003</v>
      </c>
      <c r="D98" s="126">
        <v>38072945.619999997</v>
      </c>
      <c r="E98" s="126">
        <v>38244451.659999996</v>
      </c>
      <c r="F98" s="126">
        <v>37884922.210000001</v>
      </c>
      <c r="G98" s="126">
        <v>56242792.869999997</v>
      </c>
      <c r="H98" s="126">
        <v>64381175</v>
      </c>
      <c r="I98" s="126">
        <v>51366367.039999999</v>
      </c>
      <c r="J98" s="126">
        <v>45547435.009999998</v>
      </c>
      <c r="K98" s="126">
        <v>37510374.170000002</v>
      </c>
      <c r="L98" s="126">
        <v>50633626.469999999</v>
      </c>
      <c r="M98" s="126">
        <v>60967495.890000001</v>
      </c>
      <c r="N98" s="127">
        <v>45116266.100000001</v>
      </c>
      <c r="O98" s="125">
        <v>47948182.57</v>
      </c>
      <c r="P98" s="126">
        <v>46054789.100000001</v>
      </c>
      <c r="Q98" s="126">
        <v>26317004</v>
      </c>
      <c r="R98" s="200"/>
      <c r="S98" s="126"/>
      <c r="T98" s="126"/>
      <c r="U98" s="127"/>
      <c r="V98" s="46">
        <f t="shared" ref="V98" si="27">O98-C98</f>
        <v>3573735.299999997</v>
      </c>
      <c r="W98" s="128"/>
      <c r="X98" s="129"/>
      <c r="Y98" s="129"/>
      <c r="Z98" s="129"/>
      <c r="AA98" s="129"/>
      <c r="AB98" s="130"/>
      <c r="AC98" s="81">
        <f>IF(ISERROR(GETPIVOTDATA("VALUE",'CSS WK pvt'!$J$2,"DT_FILE",AC$8,"COMMODITY",AC$6,"TRIM_CAT",TRIM(B98),"TRIM_LINE",A97))=TRUE,0,GETPIVOTDATA("VALUE",'CSS WK pvt'!$J$2,"DT_FILE",AC$8,"COMMODITY",AC$6,"TRIM_CAT",TRIM(B98),"TRIM_LINE",A97))</f>
        <v>0</v>
      </c>
    </row>
    <row r="99" spans="1:29" s="49" customFormat="1" x14ac:dyDescent="0.25">
      <c r="A99" s="187"/>
      <c r="B99" s="50" t="s">
        <v>41</v>
      </c>
      <c r="C99" s="125">
        <v>3187133.96</v>
      </c>
      <c r="D99" s="126">
        <v>2762205.04</v>
      </c>
      <c r="E99" s="126">
        <v>2625358.66</v>
      </c>
      <c r="F99" s="126">
        <v>2541588</v>
      </c>
      <c r="G99" s="126">
        <v>3401152.47</v>
      </c>
      <c r="H99" s="126">
        <v>3867695.86</v>
      </c>
      <c r="I99" s="126">
        <v>3181668.23</v>
      </c>
      <c r="J99" s="126">
        <v>3012556.78</v>
      </c>
      <c r="K99" s="126">
        <v>2819368.86</v>
      </c>
      <c r="L99" s="126">
        <v>3579086.74</v>
      </c>
      <c r="M99" s="126">
        <v>3927040.33</v>
      </c>
      <c r="N99" s="127">
        <v>3060084.6</v>
      </c>
      <c r="O99" s="125">
        <v>2983590.79</v>
      </c>
      <c r="P99" s="126">
        <v>2834116.53</v>
      </c>
      <c r="Q99" s="126">
        <v>1541203</v>
      </c>
      <c r="R99" s="200"/>
      <c r="S99" s="126"/>
      <c r="T99" s="126"/>
      <c r="U99" s="127"/>
      <c r="V99" s="46">
        <f t="shared" si="25"/>
        <v>-203543.16999999993</v>
      </c>
      <c r="W99" s="128"/>
      <c r="X99" s="129"/>
      <c r="Y99" s="129"/>
      <c r="Z99" s="129"/>
      <c r="AA99" s="129"/>
      <c r="AB99" s="130"/>
      <c r="AC99" s="81">
        <f>IF(ISERROR(GETPIVOTDATA("VALUE",'CSS WK pvt'!$J$2,"DT_FILE",AC$8,"COMMODITY",AC$6,"TRIM_CAT",TRIM(B99),"TRIM_LINE",A97))=TRUE,0,GETPIVOTDATA("VALUE",'CSS WK pvt'!$J$2,"DT_FILE",AC$8,"COMMODITY",AC$6,"TRIM_CAT",TRIM(B99),"TRIM_LINE",A97))</f>
        <v>0</v>
      </c>
    </row>
    <row r="100" spans="1:29" s="49" customFormat="1" x14ac:dyDescent="0.25">
      <c r="A100" s="187"/>
      <c r="B100" s="50" t="s">
        <v>42</v>
      </c>
      <c r="C100" s="125">
        <v>10605548.630000001</v>
      </c>
      <c r="D100" s="126">
        <v>9376827.6500000004</v>
      </c>
      <c r="E100" s="126">
        <v>8898496.5800000001</v>
      </c>
      <c r="F100" s="126">
        <v>8692860.4700000007</v>
      </c>
      <c r="G100" s="126">
        <v>10834756.16</v>
      </c>
      <c r="H100" s="126">
        <v>11716207.470000001</v>
      </c>
      <c r="I100" s="126">
        <v>10466145.82</v>
      </c>
      <c r="J100" s="126">
        <v>9951257.9900000002</v>
      </c>
      <c r="K100" s="126">
        <v>8285225.3700000001</v>
      </c>
      <c r="L100" s="126">
        <v>10537433.369999999</v>
      </c>
      <c r="M100" s="126">
        <v>12399888.699999999</v>
      </c>
      <c r="N100" s="127">
        <v>10285812.73</v>
      </c>
      <c r="O100" s="125">
        <v>10603918.41</v>
      </c>
      <c r="P100" s="126">
        <v>9293257.5700000003</v>
      </c>
      <c r="Q100" s="126">
        <v>4950507</v>
      </c>
      <c r="R100" s="200"/>
      <c r="S100" s="126"/>
      <c r="T100" s="126"/>
      <c r="U100" s="127"/>
      <c r="V100" s="46">
        <f t="shared" si="25"/>
        <v>-1630.2200000006706</v>
      </c>
      <c r="W100" s="128"/>
      <c r="X100" s="129"/>
      <c r="Y100" s="129"/>
      <c r="Z100" s="129"/>
      <c r="AA100" s="129"/>
      <c r="AB100" s="130"/>
      <c r="AC100" s="81">
        <f>IF(ISERROR(GETPIVOTDATA("VALUE",'CSS WK pvt'!$J$2,"DT_FILE",AC$8,"COMMODITY",AC$6,"TRIM_CAT",TRIM(B100),"TRIM_LINE",A97))=TRUE,0,GETPIVOTDATA("VALUE",'CSS WK pvt'!$J$2,"DT_FILE",AC$8,"COMMODITY",AC$6,"TRIM_CAT",TRIM(B100),"TRIM_LINE",A97))</f>
        <v>0</v>
      </c>
    </row>
    <row r="101" spans="1:29" s="49" customFormat="1" x14ac:dyDescent="0.25">
      <c r="A101" s="187"/>
      <c r="B101" s="50" t="s">
        <v>43</v>
      </c>
      <c r="C101" s="125">
        <v>18614726.379999999</v>
      </c>
      <c r="D101" s="126">
        <v>16886604.93</v>
      </c>
      <c r="E101" s="126">
        <v>16085408.449999999</v>
      </c>
      <c r="F101" s="126">
        <v>15733169.99</v>
      </c>
      <c r="G101" s="126">
        <v>21967358.530000001</v>
      </c>
      <c r="H101" s="126">
        <v>18540175.41</v>
      </c>
      <c r="I101" s="126">
        <v>18302020.050000001</v>
      </c>
      <c r="J101" s="126">
        <v>17012211.010000002</v>
      </c>
      <c r="K101" s="126">
        <v>13289222.32</v>
      </c>
      <c r="L101" s="126">
        <v>16360559.970000001</v>
      </c>
      <c r="M101" s="126">
        <v>19931449.969999999</v>
      </c>
      <c r="N101" s="127">
        <v>16850376.280000001</v>
      </c>
      <c r="O101" s="125">
        <v>16804216.559999999</v>
      </c>
      <c r="P101" s="126">
        <v>15505898.09</v>
      </c>
      <c r="Q101" s="126">
        <v>8756568</v>
      </c>
      <c r="R101" s="200"/>
      <c r="S101" s="126"/>
      <c r="T101" s="126"/>
      <c r="U101" s="127"/>
      <c r="V101" s="46">
        <f t="shared" si="25"/>
        <v>-1810509.8200000003</v>
      </c>
      <c r="W101" s="128"/>
      <c r="X101" s="129"/>
      <c r="Y101" s="129"/>
      <c r="Z101" s="129"/>
      <c r="AA101" s="129"/>
      <c r="AB101" s="130"/>
      <c r="AC101" s="81">
        <f>IF(ISERROR(GETPIVOTDATA("VALUE",'CSS WK pvt'!$J$2,"DT_FILE",AC$8,"COMMODITY",AC$6,"TRIM_CAT",TRIM(B101),"TRIM_LINE",A97))=TRUE,0,GETPIVOTDATA("VALUE",'CSS WK pvt'!$J$2,"DT_FILE",AC$8,"COMMODITY",AC$6,"TRIM_CAT",TRIM(B101),"TRIM_LINE",A97))</f>
        <v>0</v>
      </c>
    </row>
    <row r="102" spans="1:29" s="49" customFormat="1" x14ac:dyDescent="0.25">
      <c r="A102" s="187"/>
      <c r="B102" s="50" t="s">
        <v>44</v>
      </c>
      <c r="C102" s="125">
        <v>22899445.559999999</v>
      </c>
      <c r="D102" s="126">
        <v>22100771.300000001</v>
      </c>
      <c r="E102" s="126">
        <v>20209300.030000001</v>
      </c>
      <c r="F102" s="126">
        <v>19094126.75</v>
      </c>
      <c r="G102" s="126">
        <v>22106031.100000001</v>
      </c>
      <c r="H102" s="126">
        <v>23107732.219999999</v>
      </c>
      <c r="I102" s="126">
        <v>22000690.870000001</v>
      </c>
      <c r="J102" s="126">
        <v>22949413.620000001</v>
      </c>
      <c r="K102" s="126">
        <v>17336710.210000001</v>
      </c>
      <c r="L102" s="126">
        <v>20539158.289999999</v>
      </c>
      <c r="M102" s="126">
        <v>23641441.850000001</v>
      </c>
      <c r="N102" s="127">
        <v>19373090.300000001</v>
      </c>
      <c r="O102" s="125">
        <v>18272204.920000002</v>
      </c>
      <c r="P102" s="126">
        <v>19983751.940000001</v>
      </c>
      <c r="Q102" s="126">
        <v>11098927</v>
      </c>
      <c r="R102" s="200"/>
      <c r="S102" s="126"/>
      <c r="T102" s="126"/>
      <c r="U102" s="127"/>
      <c r="V102" s="46">
        <f t="shared" si="25"/>
        <v>-4627240.6399999969</v>
      </c>
      <c r="W102" s="128"/>
      <c r="X102" s="129"/>
      <c r="Y102" s="129"/>
      <c r="Z102" s="129"/>
      <c r="AA102" s="129"/>
      <c r="AB102" s="130"/>
      <c r="AC102" s="81">
        <f>IF(ISERROR(GETPIVOTDATA("VALUE",'CSS WK pvt'!$J$2,"DT_FILE",AC$8,"COMMODITY",AC$6,"TRIM_CAT",TRIM(B102),"TRIM_LINE",A97))=TRUE,0,GETPIVOTDATA("VALUE",'CSS WK pvt'!$J$2,"DT_FILE",AC$8,"COMMODITY",AC$6,"TRIM_CAT",TRIM(B102),"TRIM_LINE",A97))</f>
        <v>0</v>
      </c>
    </row>
    <row r="103" spans="1:29" s="165" customFormat="1" ht="15.75" thickBot="1" x14ac:dyDescent="0.3">
      <c r="A103" s="188"/>
      <c r="B103" s="67" t="s">
        <v>45</v>
      </c>
      <c r="C103" s="159">
        <f>SUM(C98:C102)</f>
        <v>99681301.800000012</v>
      </c>
      <c r="D103" s="160">
        <f t="shared" ref="D103:AC103" si="28">SUM(D98:D102)</f>
        <v>89199354.539999992</v>
      </c>
      <c r="E103" s="160">
        <f t="shared" si="28"/>
        <v>86063015.379999995</v>
      </c>
      <c r="F103" s="160">
        <f t="shared" si="28"/>
        <v>83946667.420000002</v>
      </c>
      <c r="G103" s="160">
        <f t="shared" si="28"/>
        <v>114552091.13</v>
      </c>
      <c r="H103" s="160">
        <f t="shared" si="28"/>
        <v>121612985.95999999</v>
      </c>
      <c r="I103" s="160">
        <f t="shared" si="28"/>
        <v>105316892.01000001</v>
      </c>
      <c r="J103" s="160">
        <f t="shared" si="28"/>
        <v>98472874.410000011</v>
      </c>
      <c r="K103" s="160">
        <f t="shared" si="28"/>
        <v>79240900.930000007</v>
      </c>
      <c r="L103" s="160">
        <f t="shared" si="28"/>
        <v>101649864.84</v>
      </c>
      <c r="M103" s="160">
        <f t="shared" si="28"/>
        <v>120867316.74000001</v>
      </c>
      <c r="N103" s="161">
        <f t="shared" si="28"/>
        <v>94685630.010000005</v>
      </c>
      <c r="O103" s="159">
        <f t="shared" si="28"/>
        <v>96612113.25</v>
      </c>
      <c r="P103" s="160">
        <f t="shared" si="28"/>
        <v>93671813.230000004</v>
      </c>
      <c r="Q103" s="160">
        <v>52664209</v>
      </c>
      <c r="R103" s="160">
        <f t="shared" si="28"/>
        <v>0</v>
      </c>
      <c r="S103" s="160">
        <f t="shared" si="28"/>
        <v>0</v>
      </c>
      <c r="T103" s="160">
        <f t="shared" si="28"/>
        <v>0</v>
      </c>
      <c r="U103" s="161">
        <f t="shared" si="28"/>
        <v>0</v>
      </c>
      <c r="V103" s="47">
        <f t="shared" si="26"/>
        <v>-3069188.5500000007</v>
      </c>
      <c r="W103" s="162">
        <f t="shared" si="28"/>
        <v>0</v>
      </c>
      <c r="X103" s="163">
        <f t="shared" si="28"/>
        <v>0</v>
      </c>
      <c r="Y103" s="163">
        <f t="shared" si="28"/>
        <v>0</v>
      </c>
      <c r="Z103" s="163">
        <f t="shared" si="28"/>
        <v>0</v>
      </c>
      <c r="AA103" s="163">
        <f t="shared" si="28"/>
        <v>0</v>
      </c>
      <c r="AB103" s="164">
        <f t="shared" si="28"/>
        <v>0</v>
      </c>
      <c r="AC103" s="47">
        <f t="shared" si="28"/>
        <v>0</v>
      </c>
    </row>
    <row r="104" spans="1:29" s="49" customFormat="1" x14ac:dyDescent="0.25">
      <c r="A104" s="187">
        <f>+A97+1</f>
        <v>14</v>
      </c>
      <c r="B104" s="131" t="s">
        <v>213</v>
      </c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20"/>
      <c r="O104" s="118"/>
      <c r="P104" s="119"/>
      <c r="Q104" s="119"/>
      <c r="R104" s="119"/>
      <c r="S104" s="119"/>
      <c r="T104" s="119"/>
      <c r="U104" s="120"/>
      <c r="V104" s="121"/>
      <c r="W104" s="122"/>
      <c r="X104" s="123"/>
      <c r="Y104" s="123"/>
      <c r="Z104" s="123"/>
      <c r="AA104" s="123"/>
      <c r="AB104" s="124"/>
      <c r="AC104" s="121"/>
    </row>
    <row r="105" spans="1:29" s="49" customFormat="1" x14ac:dyDescent="0.25">
      <c r="A105" s="187"/>
      <c r="B105" s="50" t="s">
        <v>40</v>
      </c>
      <c r="C105" s="125">
        <v>47674636.210000001</v>
      </c>
      <c r="D105" s="126">
        <v>43971577.299999997</v>
      </c>
      <c r="E105" s="126">
        <v>40843850.549999997</v>
      </c>
      <c r="F105" s="46">
        <v>35193806.82</v>
      </c>
      <c r="G105" s="126">
        <v>43502946.490000002</v>
      </c>
      <c r="H105" s="126">
        <v>58256133.5</v>
      </c>
      <c r="I105" s="126">
        <v>56870494.020000003</v>
      </c>
      <c r="J105" s="126">
        <v>49996840.850000001</v>
      </c>
      <c r="K105" s="126">
        <v>37735672.700000003</v>
      </c>
      <c r="L105" s="126">
        <v>44101852.109999999</v>
      </c>
      <c r="M105" s="126">
        <v>52171134.390000001</v>
      </c>
      <c r="N105" s="127">
        <v>48303048.93</v>
      </c>
      <c r="O105" s="125">
        <v>48845205.200000003</v>
      </c>
      <c r="P105" s="126">
        <v>43803622.799999997</v>
      </c>
      <c r="Q105" s="126">
        <v>23169385</v>
      </c>
      <c r="R105" s="126"/>
      <c r="S105" s="126"/>
      <c r="T105" s="126"/>
      <c r="U105" s="127"/>
      <c r="V105" s="46">
        <f t="shared" ref="V105" si="29">O105-C105</f>
        <v>1170568.9900000021</v>
      </c>
      <c r="W105" s="128"/>
      <c r="X105" s="129"/>
      <c r="Y105" s="129"/>
      <c r="Z105" s="129"/>
      <c r="AA105" s="129"/>
      <c r="AB105" s="130"/>
      <c r="AC105" s="81">
        <f>IF(ISERROR(GETPIVOTDATA("VALUE",'CSS WK pvt'!$J$2,"DT_FILE",AC$8,"COMMODITY",AC$6,"TRIM_CAT",TRIM(B105),"TRIM_LINE",A104))=TRUE,0,GETPIVOTDATA("VALUE",'CSS WK pvt'!$J$2,"DT_FILE",AC$8,"COMMODITY",AC$6,"TRIM_CAT",TRIM(B105),"TRIM_LINE",A104))</f>
        <v>0</v>
      </c>
    </row>
    <row r="106" spans="1:29" s="49" customFormat="1" x14ac:dyDescent="0.25">
      <c r="A106" s="187"/>
      <c r="B106" s="50" t="s">
        <v>41</v>
      </c>
      <c r="C106" s="125">
        <v>2760078.2</v>
      </c>
      <c r="D106" s="126">
        <v>2714380.5</v>
      </c>
      <c r="E106" s="126">
        <v>2925579.98</v>
      </c>
      <c r="F106" s="46">
        <v>2290566.9700000002</v>
      </c>
      <c r="G106" s="126">
        <v>2534082.44</v>
      </c>
      <c r="H106" s="126">
        <v>2907431.01</v>
      </c>
      <c r="I106" s="126">
        <v>2876292.32</v>
      </c>
      <c r="J106" s="126">
        <v>2718307.3</v>
      </c>
      <c r="K106" s="126">
        <v>2019485.16</v>
      </c>
      <c r="L106" s="126">
        <v>2239310.5699999998</v>
      </c>
      <c r="M106" s="126">
        <v>2814781.83</v>
      </c>
      <c r="N106" s="127">
        <v>2844296.18</v>
      </c>
      <c r="O106" s="125">
        <v>2376054.3199999998</v>
      </c>
      <c r="P106" s="126">
        <v>2370740.2200000002</v>
      </c>
      <c r="Q106" s="126">
        <v>1466245</v>
      </c>
      <c r="R106" s="126"/>
      <c r="S106" s="126"/>
      <c r="T106" s="126"/>
      <c r="U106" s="127"/>
      <c r="V106" s="46">
        <f t="shared" si="25"/>
        <v>-384023.88000000035</v>
      </c>
      <c r="W106" s="128"/>
      <c r="X106" s="129"/>
      <c r="Y106" s="129"/>
      <c r="Z106" s="129"/>
      <c r="AA106" s="129"/>
      <c r="AB106" s="130"/>
      <c r="AC106" s="81">
        <f>IF(ISERROR(GETPIVOTDATA("VALUE",'CSS WK pvt'!$J$2,"DT_FILE",AC$8,"COMMODITY",AC$6,"TRIM_CAT",TRIM(B106),"TRIM_LINE",A104))=TRUE,0,GETPIVOTDATA("VALUE",'CSS WK pvt'!$J$2,"DT_FILE",AC$8,"COMMODITY",AC$6,"TRIM_CAT",TRIM(B106),"TRIM_LINE",A104))</f>
        <v>0</v>
      </c>
    </row>
    <row r="107" spans="1:29" s="49" customFormat="1" x14ac:dyDescent="0.25">
      <c r="A107" s="187"/>
      <c r="B107" s="50" t="s">
        <v>42</v>
      </c>
      <c r="C107" s="125">
        <v>11432786.82</v>
      </c>
      <c r="D107" s="126">
        <v>10087618.560000001</v>
      </c>
      <c r="E107" s="126">
        <v>9922477.9600000009</v>
      </c>
      <c r="F107" s="46">
        <v>7924451.46</v>
      </c>
      <c r="G107" s="126">
        <v>9040374.1999999993</v>
      </c>
      <c r="H107" s="126">
        <v>11218486.48</v>
      </c>
      <c r="I107" s="126">
        <v>10276528.550000001</v>
      </c>
      <c r="J107" s="126">
        <v>10577447.119999999</v>
      </c>
      <c r="K107" s="126">
        <v>7968494.6299999999</v>
      </c>
      <c r="L107" s="126">
        <v>9099144.6600000001</v>
      </c>
      <c r="M107" s="126">
        <v>11136759.369999999</v>
      </c>
      <c r="N107" s="127">
        <v>10244498.060000001</v>
      </c>
      <c r="O107" s="125">
        <v>9905041.0800000001</v>
      </c>
      <c r="P107" s="126">
        <v>8250893.4400000004</v>
      </c>
      <c r="Q107" s="126">
        <v>4799524</v>
      </c>
      <c r="R107" s="126"/>
      <c r="S107" s="126"/>
      <c r="T107" s="126"/>
      <c r="U107" s="127"/>
      <c r="V107" s="46">
        <f t="shared" si="25"/>
        <v>-1527745.7400000002</v>
      </c>
      <c r="W107" s="128"/>
      <c r="X107" s="129"/>
      <c r="Y107" s="129"/>
      <c r="Z107" s="129"/>
      <c r="AA107" s="129"/>
      <c r="AB107" s="130"/>
      <c r="AC107" s="81">
        <f>IF(ISERROR(GETPIVOTDATA("VALUE",'CSS WK pvt'!$J$2,"DT_FILE",AC$8,"COMMODITY",AC$6,"TRIM_CAT",TRIM(B107),"TRIM_LINE",A104))=TRUE,0,GETPIVOTDATA("VALUE",'CSS WK pvt'!$J$2,"DT_FILE",AC$8,"COMMODITY",AC$6,"TRIM_CAT",TRIM(B107),"TRIM_LINE",A104))</f>
        <v>0</v>
      </c>
    </row>
    <row r="108" spans="1:29" s="49" customFormat="1" x14ac:dyDescent="0.25">
      <c r="A108" s="187"/>
      <c r="B108" s="50" t="s">
        <v>43</v>
      </c>
      <c r="C108" s="125">
        <v>18080240.829999998</v>
      </c>
      <c r="D108" s="126">
        <v>16624357.73</v>
      </c>
      <c r="E108" s="126">
        <v>17767420.91</v>
      </c>
      <c r="F108" s="46">
        <v>14074902.4</v>
      </c>
      <c r="G108" s="126">
        <v>15420500.119999999</v>
      </c>
      <c r="H108" s="126">
        <v>18308658.510000002</v>
      </c>
      <c r="I108" s="126">
        <v>16519528.470000001</v>
      </c>
      <c r="J108" s="126">
        <v>17413226.91</v>
      </c>
      <c r="K108" s="126">
        <v>13080665.720000001</v>
      </c>
      <c r="L108" s="126">
        <v>14628611.99</v>
      </c>
      <c r="M108" s="126">
        <v>17937039.059999999</v>
      </c>
      <c r="N108" s="127">
        <v>16502164.74</v>
      </c>
      <c r="O108" s="125">
        <v>16748783.42</v>
      </c>
      <c r="P108" s="126">
        <v>12928022.189999999</v>
      </c>
      <c r="Q108" s="126">
        <v>8020803</v>
      </c>
      <c r="R108" s="126"/>
      <c r="S108" s="126"/>
      <c r="T108" s="126"/>
      <c r="U108" s="127"/>
      <c r="V108" s="46">
        <f t="shared" si="25"/>
        <v>-1331457.4099999983</v>
      </c>
      <c r="W108" s="128"/>
      <c r="X108" s="129"/>
      <c r="Y108" s="129"/>
      <c r="Z108" s="129"/>
      <c r="AA108" s="129"/>
      <c r="AB108" s="130"/>
      <c r="AC108" s="81">
        <f>IF(ISERROR(GETPIVOTDATA("VALUE",'CSS WK pvt'!$J$2,"DT_FILE",AC$8,"COMMODITY",AC$6,"TRIM_CAT",TRIM(B108),"TRIM_LINE",A104))=TRUE,0,GETPIVOTDATA("VALUE",'CSS WK pvt'!$J$2,"DT_FILE",AC$8,"COMMODITY",AC$6,"TRIM_CAT",TRIM(B108),"TRIM_LINE",A104))</f>
        <v>0</v>
      </c>
    </row>
    <row r="109" spans="1:29" s="49" customFormat="1" x14ac:dyDescent="0.25">
      <c r="A109" s="187"/>
      <c r="B109" s="50" t="s">
        <v>44</v>
      </c>
      <c r="C109" s="125">
        <v>20934091.190000001</v>
      </c>
      <c r="D109" s="126">
        <v>19410992.079999998</v>
      </c>
      <c r="E109" s="126">
        <v>22608643.219999999</v>
      </c>
      <c r="F109" s="46">
        <v>17377232.420000002</v>
      </c>
      <c r="G109" s="126">
        <v>19599598.379999999</v>
      </c>
      <c r="H109" s="126">
        <v>23879971.949999999</v>
      </c>
      <c r="I109" s="126">
        <v>19156702.440000001</v>
      </c>
      <c r="J109" s="126">
        <v>21628898.920000002</v>
      </c>
      <c r="K109" s="126">
        <v>18542621.420000002</v>
      </c>
      <c r="L109" s="126">
        <v>18344493.09</v>
      </c>
      <c r="M109" s="126">
        <v>21057974.359999999</v>
      </c>
      <c r="N109" s="127">
        <v>19740121.870000001</v>
      </c>
      <c r="O109" s="125">
        <v>19260255.57</v>
      </c>
      <c r="P109" s="126">
        <v>15659907.699999999</v>
      </c>
      <c r="Q109" s="126">
        <v>11419820</v>
      </c>
      <c r="R109" s="126"/>
      <c r="S109" s="126"/>
      <c r="T109" s="126"/>
      <c r="U109" s="127"/>
      <c r="V109" s="46">
        <f t="shared" si="25"/>
        <v>-1673835.620000001</v>
      </c>
      <c r="W109" s="128"/>
      <c r="X109" s="129"/>
      <c r="Y109" s="129"/>
      <c r="Z109" s="129"/>
      <c r="AA109" s="129"/>
      <c r="AB109" s="130"/>
      <c r="AC109" s="81">
        <f>IF(ISERROR(GETPIVOTDATA("VALUE",'CSS WK pvt'!$J$2,"DT_FILE",AC$8,"COMMODITY",AC$6,"TRIM_CAT",TRIM(B109),"TRIM_LINE",A104))=TRUE,0,GETPIVOTDATA("VALUE",'CSS WK pvt'!$J$2,"DT_FILE",AC$8,"COMMODITY",AC$6,"TRIM_CAT",TRIM(B109),"TRIM_LINE",A104))</f>
        <v>0</v>
      </c>
    </row>
    <row r="110" spans="1:29" s="165" customFormat="1" x14ac:dyDescent="0.25">
      <c r="A110" s="188"/>
      <c r="B110" s="50" t="s">
        <v>45</v>
      </c>
      <c r="C110" s="166">
        <f>SUM(C105:C109)</f>
        <v>100881833.25</v>
      </c>
      <c r="D110" s="167">
        <f t="shared" ref="D110:AC110" si="30">SUM(D105:D109)</f>
        <v>92808926.170000002</v>
      </c>
      <c r="E110" s="167">
        <f t="shared" si="30"/>
        <v>94067972.61999999</v>
      </c>
      <c r="F110" s="168">
        <f t="shared" si="30"/>
        <v>76860960.069999993</v>
      </c>
      <c r="G110" s="167">
        <f t="shared" si="30"/>
        <v>90097501.629999995</v>
      </c>
      <c r="H110" s="167">
        <f t="shared" si="30"/>
        <v>114570681.45</v>
      </c>
      <c r="I110" s="167">
        <f t="shared" si="30"/>
        <v>105699545.8</v>
      </c>
      <c r="J110" s="167">
        <f t="shared" si="30"/>
        <v>102334721.09999999</v>
      </c>
      <c r="K110" s="167">
        <f t="shared" si="30"/>
        <v>79346939.629999995</v>
      </c>
      <c r="L110" s="167">
        <f t="shared" si="30"/>
        <v>88413412.420000002</v>
      </c>
      <c r="M110" s="167">
        <f t="shared" si="30"/>
        <v>105117689.00999999</v>
      </c>
      <c r="N110" s="169">
        <f t="shared" si="30"/>
        <v>97634129.780000001</v>
      </c>
      <c r="O110" s="166">
        <f t="shared" si="30"/>
        <v>97135339.590000004</v>
      </c>
      <c r="P110" s="167">
        <f t="shared" si="30"/>
        <v>83013186.349999994</v>
      </c>
      <c r="Q110" s="167">
        <v>48875777</v>
      </c>
      <c r="R110" s="167">
        <f t="shared" si="30"/>
        <v>0</v>
      </c>
      <c r="S110" s="167">
        <f t="shared" si="30"/>
        <v>0</v>
      </c>
      <c r="T110" s="167">
        <f t="shared" si="30"/>
        <v>0</v>
      </c>
      <c r="U110" s="169">
        <f t="shared" si="30"/>
        <v>0</v>
      </c>
      <c r="V110" s="168">
        <f t="shared" si="26"/>
        <v>-3746493.6599999978</v>
      </c>
      <c r="W110" s="170">
        <f t="shared" si="30"/>
        <v>0</v>
      </c>
      <c r="X110" s="171">
        <f t="shared" si="30"/>
        <v>0</v>
      </c>
      <c r="Y110" s="171">
        <f t="shared" si="30"/>
        <v>0</v>
      </c>
      <c r="Z110" s="171">
        <f t="shared" si="30"/>
        <v>0</v>
      </c>
      <c r="AA110" s="171">
        <f t="shared" si="30"/>
        <v>0</v>
      </c>
      <c r="AB110" s="172">
        <f t="shared" si="30"/>
        <v>0</v>
      </c>
      <c r="AC110" s="58">
        <f t="shared" si="30"/>
        <v>0</v>
      </c>
    </row>
    <row r="111" spans="1:29" s="76" customFormat="1" x14ac:dyDescent="0.25">
      <c r="A111" s="187">
        <f>+A104+1</f>
        <v>15</v>
      </c>
      <c r="B111" s="110" t="s">
        <v>35</v>
      </c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1"/>
      <c r="P111" s="112"/>
      <c r="Q111" s="112"/>
      <c r="R111" s="112"/>
      <c r="S111" s="112"/>
      <c r="T111" s="112"/>
      <c r="U111" s="113"/>
      <c r="V111" s="114"/>
      <c r="W111" s="115"/>
      <c r="X111" s="116"/>
      <c r="Y111" s="116"/>
      <c r="Z111" s="116"/>
      <c r="AA111" s="116"/>
      <c r="AB111" s="117"/>
      <c r="AC111" s="114"/>
    </row>
    <row r="112" spans="1:29" s="76" customFormat="1" x14ac:dyDescent="0.25">
      <c r="A112" s="187"/>
      <c r="B112" s="77" t="s">
        <v>40</v>
      </c>
      <c r="C112" s="132">
        <v>338578</v>
      </c>
      <c r="D112" s="133">
        <v>339770</v>
      </c>
      <c r="E112" s="133">
        <v>350659</v>
      </c>
      <c r="F112" s="45">
        <v>317451</v>
      </c>
      <c r="G112" s="133">
        <v>367116</v>
      </c>
      <c r="H112" s="133">
        <v>356160</v>
      </c>
      <c r="I112" s="133">
        <v>350025</v>
      </c>
      <c r="J112" s="133">
        <v>393786</v>
      </c>
      <c r="K112" s="133">
        <v>341936</v>
      </c>
      <c r="L112" s="133">
        <v>378203</v>
      </c>
      <c r="M112" s="133">
        <v>388053</v>
      </c>
      <c r="N112" s="134">
        <v>357291</v>
      </c>
      <c r="O112" s="132">
        <v>386604</v>
      </c>
      <c r="P112" s="133">
        <v>365693</v>
      </c>
      <c r="Q112" s="133">
        <v>194788</v>
      </c>
      <c r="R112" s="133"/>
      <c r="S112" s="133"/>
      <c r="T112" s="133"/>
      <c r="U112" s="134"/>
      <c r="V112" s="45">
        <f t="shared" ref="V112" si="31">O112-C112</f>
        <v>48026</v>
      </c>
      <c r="W112" s="135"/>
      <c r="X112" s="136"/>
      <c r="Y112" s="136"/>
      <c r="Z112" s="136"/>
      <c r="AA112" s="136"/>
      <c r="AB112" s="137"/>
      <c r="AC112" s="81">
        <f>IF(ISERROR(GETPIVOTDATA("VALUE",'CSS WK pvt'!$J$2,"DT_FILE",AC$8,"COMMODITY",AC$6,"TRIM_CAT",TRIM(B112),"TRIM_LINE",A111))=TRUE,0,GETPIVOTDATA("VALUE",'CSS WK pvt'!$J$2,"DT_FILE",AC$8,"COMMODITY",AC$6,"TRIM_CAT",TRIM(B112),"TRIM_LINE",A111))</f>
        <v>0</v>
      </c>
    </row>
    <row r="113" spans="1:29" s="76" customFormat="1" x14ac:dyDescent="0.25">
      <c r="A113" s="187"/>
      <c r="B113" s="77" t="s">
        <v>41</v>
      </c>
      <c r="C113" s="132">
        <v>27240</v>
      </c>
      <c r="D113" s="133">
        <v>28400</v>
      </c>
      <c r="E113" s="133">
        <v>30993</v>
      </c>
      <c r="F113" s="45">
        <v>27410</v>
      </c>
      <c r="G113" s="133">
        <v>31329</v>
      </c>
      <c r="H113" s="133">
        <v>29539</v>
      </c>
      <c r="I113" s="133">
        <v>28707</v>
      </c>
      <c r="J113" s="133">
        <v>31522</v>
      </c>
      <c r="K113" s="133">
        <v>26474</v>
      </c>
      <c r="L113" s="133">
        <v>28722</v>
      </c>
      <c r="M113" s="133">
        <v>30944</v>
      </c>
      <c r="N113" s="134">
        <v>31322</v>
      </c>
      <c r="O113" s="132">
        <v>29995</v>
      </c>
      <c r="P113" s="133">
        <v>28991</v>
      </c>
      <c r="Q113" s="133">
        <v>17410</v>
      </c>
      <c r="R113" s="133"/>
      <c r="S113" s="133"/>
      <c r="T113" s="133"/>
      <c r="U113" s="134"/>
      <c r="V113" s="45">
        <f t="shared" si="25"/>
        <v>2755</v>
      </c>
      <c r="W113" s="135"/>
      <c r="X113" s="136"/>
      <c r="Y113" s="136"/>
      <c r="Z113" s="136"/>
      <c r="AA113" s="136"/>
      <c r="AB113" s="137"/>
      <c r="AC113" s="81">
        <f>IF(ISERROR(GETPIVOTDATA("VALUE",'CSS WK pvt'!$J$2,"DT_FILE",AC$8,"COMMODITY",AC$6,"TRIM_CAT",TRIM(B113),"TRIM_LINE",A111))=TRUE,0,GETPIVOTDATA("VALUE",'CSS WK pvt'!$J$2,"DT_FILE",AC$8,"COMMODITY",AC$6,"TRIM_CAT",TRIM(B113),"TRIM_LINE",A111))</f>
        <v>0</v>
      </c>
    </row>
    <row r="114" spans="1:29" s="76" customFormat="1" x14ac:dyDescent="0.25">
      <c r="A114" s="187"/>
      <c r="B114" s="77" t="s">
        <v>42</v>
      </c>
      <c r="C114" s="132">
        <v>48307</v>
      </c>
      <c r="D114" s="133">
        <v>46945</v>
      </c>
      <c r="E114" s="133">
        <v>50675</v>
      </c>
      <c r="F114" s="45">
        <v>44399</v>
      </c>
      <c r="G114" s="133">
        <v>48585</v>
      </c>
      <c r="H114" s="133">
        <v>50772</v>
      </c>
      <c r="I114" s="133">
        <v>44809</v>
      </c>
      <c r="J114" s="133">
        <v>54256</v>
      </c>
      <c r="K114" s="133">
        <v>46108</v>
      </c>
      <c r="L114" s="133">
        <v>49682</v>
      </c>
      <c r="M114" s="133">
        <v>64890</v>
      </c>
      <c r="N114" s="134">
        <v>51917</v>
      </c>
      <c r="O114" s="132">
        <v>50005</v>
      </c>
      <c r="P114" s="133">
        <v>47224</v>
      </c>
      <c r="Q114" s="133">
        <v>27951</v>
      </c>
      <c r="R114" s="133"/>
      <c r="S114" s="133"/>
      <c r="T114" s="133"/>
      <c r="U114" s="134"/>
      <c r="V114" s="45">
        <f t="shared" si="25"/>
        <v>1698</v>
      </c>
      <c r="W114" s="135"/>
      <c r="X114" s="136"/>
      <c r="Y114" s="136"/>
      <c r="Z114" s="136"/>
      <c r="AA114" s="136"/>
      <c r="AB114" s="137"/>
      <c r="AC114" s="81">
        <f>IF(ISERROR(GETPIVOTDATA("VALUE",'CSS WK pvt'!$J$2,"DT_FILE",AC$8,"COMMODITY",AC$6,"TRIM_CAT",TRIM(B114),"TRIM_LINE",A111))=TRUE,0,GETPIVOTDATA("VALUE",'CSS WK pvt'!$J$2,"DT_FILE",AC$8,"COMMODITY",AC$6,"TRIM_CAT",TRIM(B114),"TRIM_LINE",A111))</f>
        <v>0</v>
      </c>
    </row>
    <row r="115" spans="1:29" s="76" customFormat="1" x14ac:dyDescent="0.25">
      <c r="A115" s="187"/>
      <c r="B115" s="77" t="s">
        <v>43</v>
      </c>
      <c r="C115" s="132">
        <v>8506</v>
      </c>
      <c r="D115" s="133">
        <v>8665</v>
      </c>
      <c r="E115" s="133">
        <v>9449</v>
      </c>
      <c r="F115" s="45">
        <v>7990</v>
      </c>
      <c r="G115" s="133">
        <v>8854</v>
      </c>
      <c r="H115" s="133">
        <v>9024</v>
      </c>
      <c r="I115" s="133">
        <v>8163</v>
      </c>
      <c r="J115" s="133">
        <v>9959</v>
      </c>
      <c r="K115" s="133">
        <v>7847</v>
      </c>
      <c r="L115" s="133">
        <v>8945</v>
      </c>
      <c r="M115" s="133">
        <v>12231</v>
      </c>
      <c r="N115" s="134">
        <v>8946</v>
      </c>
      <c r="O115" s="132">
        <v>9118</v>
      </c>
      <c r="P115" s="133">
        <v>7690</v>
      </c>
      <c r="Q115" s="133">
        <v>4867</v>
      </c>
      <c r="R115" s="133"/>
      <c r="S115" s="133"/>
      <c r="T115" s="133"/>
      <c r="U115" s="134"/>
      <c r="V115" s="45">
        <f t="shared" si="25"/>
        <v>612</v>
      </c>
      <c r="W115" s="135"/>
      <c r="X115" s="136"/>
      <c r="Y115" s="136"/>
      <c r="Z115" s="136"/>
      <c r="AA115" s="136"/>
      <c r="AB115" s="137"/>
      <c r="AC115" s="81">
        <f>IF(ISERROR(GETPIVOTDATA("VALUE",'CSS WK pvt'!$J$2,"DT_FILE",AC$8,"COMMODITY",AC$6,"TRIM_CAT",TRIM(B115),"TRIM_LINE",A111))=TRUE,0,GETPIVOTDATA("VALUE",'CSS WK pvt'!$J$2,"DT_FILE",AC$8,"COMMODITY",AC$6,"TRIM_CAT",TRIM(B115),"TRIM_LINE",A111))</f>
        <v>0</v>
      </c>
    </row>
    <row r="116" spans="1:29" s="76" customFormat="1" x14ac:dyDescent="0.25">
      <c r="A116" s="187"/>
      <c r="B116" s="77" t="s">
        <v>44</v>
      </c>
      <c r="C116" s="132">
        <v>1328</v>
      </c>
      <c r="D116" s="133">
        <v>1298</v>
      </c>
      <c r="E116" s="133">
        <v>1415</v>
      </c>
      <c r="F116" s="45">
        <v>1290</v>
      </c>
      <c r="G116" s="133">
        <v>1270</v>
      </c>
      <c r="H116" s="133">
        <v>1348</v>
      </c>
      <c r="I116" s="133">
        <v>1154</v>
      </c>
      <c r="J116" s="133">
        <v>1330</v>
      </c>
      <c r="K116" s="133">
        <v>1167</v>
      </c>
      <c r="L116" s="133">
        <v>1201</v>
      </c>
      <c r="M116" s="133">
        <v>2229</v>
      </c>
      <c r="N116" s="134">
        <v>1586</v>
      </c>
      <c r="O116" s="132">
        <v>1387</v>
      </c>
      <c r="P116" s="133">
        <v>1222</v>
      </c>
      <c r="Q116" s="133">
        <v>827</v>
      </c>
      <c r="R116" s="133"/>
      <c r="S116" s="133"/>
      <c r="T116" s="133"/>
      <c r="U116" s="134"/>
      <c r="V116" s="45">
        <f t="shared" si="25"/>
        <v>59</v>
      </c>
      <c r="W116" s="135"/>
      <c r="X116" s="136"/>
      <c r="Y116" s="136"/>
      <c r="Z116" s="136"/>
      <c r="AA116" s="136"/>
      <c r="AB116" s="137"/>
      <c r="AC116" s="81">
        <f>IF(ISERROR(GETPIVOTDATA("VALUE",'CSS WK pvt'!$J$2,"DT_FILE",AC$8,"COMMODITY",AC$6,"TRIM_CAT",TRIM(B116),"TRIM_LINE",A111))=TRUE,0,GETPIVOTDATA("VALUE",'CSS WK pvt'!$J$2,"DT_FILE",AC$8,"COMMODITY",AC$6,"TRIM_CAT",TRIM(B116),"TRIM_LINE",A111))</f>
        <v>0</v>
      </c>
    </row>
    <row r="117" spans="1:29" s="93" customFormat="1" ht="15.75" thickBot="1" x14ac:dyDescent="0.3">
      <c r="A117" s="188"/>
      <c r="B117" s="85" t="s">
        <v>45</v>
      </c>
      <c r="C117" s="86">
        <f>SUM(C112:C116)</f>
        <v>423959</v>
      </c>
      <c r="D117" s="87">
        <f t="shared" ref="D117:AC131" si="32">SUM(D112:D116)</f>
        <v>425078</v>
      </c>
      <c r="E117" s="87">
        <f t="shared" si="32"/>
        <v>443191</v>
      </c>
      <c r="F117" s="89">
        <f t="shared" si="32"/>
        <v>398540</v>
      </c>
      <c r="G117" s="87">
        <f t="shared" si="32"/>
        <v>457154</v>
      </c>
      <c r="H117" s="87">
        <f t="shared" si="32"/>
        <v>446843</v>
      </c>
      <c r="I117" s="87">
        <f t="shared" si="32"/>
        <v>432858</v>
      </c>
      <c r="J117" s="87">
        <f t="shared" si="32"/>
        <v>490853</v>
      </c>
      <c r="K117" s="87">
        <f t="shared" si="32"/>
        <v>423532</v>
      </c>
      <c r="L117" s="87">
        <f t="shared" si="32"/>
        <v>466753</v>
      </c>
      <c r="M117" s="87">
        <f t="shared" si="32"/>
        <v>498347</v>
      </c>
      <c r="N117" s="88">
        <f t="shared" si="32"/>
        <v>451062</v>
      </c>
      <c r="O117" s="86">
        <f t="shared" si="32"/>
        <v>477109</v>
      </c>
      <c r="P117" s="87">
        <f t="shared" si="32"/>
        <v>450820</v>
      </c>
      <c r="Q117" s="87">
        <v>245843</v>
      </c>
      <c r="R117" s="87">
        <f t="shared" si="32"/>
        <v>0</v>
      </c>
      <c r="S117" s="87">
        <f t="shared" si="32"/>
        <v>0</v>
      </c>
      <c r="T117" s="87">
        <f t="shared" si="32"/>
        <v>0</v>
      </c>
      <c r="U117" s="88">
        <f t="shared" si="32"/>
        <v>0</v>
      </c>
      <c r="V117" s="89">
        <f t="shared" si="32"/>
        <v>53150</v>
      </c>
      <c r="W117" s="90">
        <f t="shared" si="32"/>
        <v>0</v>
      </c>
      <c r="X117" s="91">
        <f t="shared" si="32"/>
        <v>0</v>
      </c>
      <c r="Y117" s="91">
        <f t="shared" si="32"/>
        <v>0</v>
      </c>
      <c r="Z117" s="91">
        <f t="shared" si="32"/>
        <v>0</v>
      </c>
      <c r="AA117" s="91">
        <f t="shared" si="32"/>
        <v>0</v>
      </c>
      <c r="AB117" s="92">
        <f t="shared" si="32"/>
        <v>0</v>
      </c>
      <c r="AC117" s="89">
        <f t="shared" si="32"/>
        <v>0</v>
      </c>
    </row>
    <row r="118" spans="1:29" s="49" customFormat="1" x14ac:dyDescent="0.25">
      <c r="A118" s="187">
        <f>+A111+1</f>
        <v>16</v>
      </c>
      <c r="B118" s="131" t="s">
        <v>48</v>
      </c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20"/>
      <c r="O118" s="118"/>
      <c r="P118" s="119"/>
      <c r="Q118" s="119"/>
      <c r="R118" s="119"/>
      <c r="S118" s="119"/>
      <c r="T118" s="119"/>
      <c r="U118" s="120"/>
      <c r="V118" s="121"/>
      <c r="W118" s="122"/>
      <c r="X118" s="123"/>
      <c r="Y118" s="123"/>
      <c r="Z118" s="123"/>
      <c r="AA118" s="123"/>
      <c r="AB118" s="124"/>
      <c r="AC118" s="121"/>
    </row>
    <row r="119" spans="1:29" s="49" customFormat="1" x14ac:dyDescent="0.25">
      <c r="A119" s="187"/>
      <c r="B119" s="50" t="s">
        <v>40</v>
      </c>
      <c r="C119" s="125">
        <f>+C98-C105</f>
        <v>-3300188.9399999976</v>
      </c>
      <c r="D119" s="126">
        <f>+D98-D105</f>
        <v>-5898631.6799999997</v>
      </c>
      <c r="E119" s="126">
        <f t="shared" ref="E119:O123" si="33">+E98-E105</f>
        <v>-2599398.8900000006</v>
      </c>
      <c r="F119" s="126">
        <f t="shared" si="33"/>
        <v>2691115.3900000006</v>
      </c>
      <c r="G119" s="126">
        <f t="shared" si="33"/>
        <v>12739846.379999995</v>
      </c>
      <c r="H119" s="126">
        <f t="shared" si="33"/>
        <v>6125041.5</v>
      </c>
      <c r="I119" s="126">
        <f t="shared" si="33"/>
        <v>-5504126.9800000042</v>
      </c>
      <c r="J119" s="126">
        <f t="shared" si="33"/>
        <v>-4449405.8400000036</v>
      </c>
      <c r="K119" s="126">
        <f t="shared" si="33"/>
        <v>-225298.53000000119</v>
      </c>
      <c r="L119" s="126">
        <f t="shared" si="33"/>
        <v>6531774.3599999994</v>
      </c>
      <c r="M119" s="126">
        <f t="shared" si="33"/>
        <v>8796361.5</v>
      </c>
      <c r="N119" s="127">
        <f>+N98-N105</f>
        <v>-3186782.8299999982</v>
      </c>
      <c r="O119" s="125">
        <f>+O98-O105</f>
        <v>-897022.63000000268</v>
      </c>
      <c r="P119" s="126">
        <v>1579450</v>
      </c>
      <c r="Q119" s="126">
        <v>3147619</v>
      </c>
      <c r="R119" s="126"/>
      <c r="S119" s="126"/>
      <c r="T119" s="126"/>
      <c r="U119" s="127"/>
      <c r="V119" s="46">
        <f t="shared" ref="V119" si="34">O119-C119</f>
        <v>2403166.3099999949</v>
      </c>
      <c r="W119" s="128"/>
      <c r="X119" s="129"/>
      <c r="Y119" s="129"/>
      <c r="Z119" s="129"/>
      <c r="AA119" s="129"/>
      <c r="AB119" s="130"/>
      <c r="AC119" s="46">
        <f>+AC98-AC105</f>
        <v>0</v>
      </c>
    </row>
    <row r="120" spans="1:29" s="49" customFormat="1" x14ac:dyDescent="0.25">
      <c r="A120" s="187"/>
      <c r="B120" s="50" t="s">
        <v>41</v>
      </c>
      <c r="C120" s="125">
        <f t="shared" ref="C120:D123" si="35">+C99-C106</f>
        <v>427055.75999999978</v>
      </c>
      <c r="D120" s="126">
        <f t="shared" si="35"/>
        <v>47824.540000000037</v>
      </c>
      <c r="E120" s="126">
        <f t="shared" si="33"/>
        <v>-300221.31999999983</v>
      </c>
      <c r="F120" s="126">
        <f t="shared" si="33"/>
        <v>251021.0299999998</v>
      </c>
      <c r="G120" s="126">
        <f t="shared" si="33"/>
        <v>867070.03000000026</v>
      </c>
      <c r="H120" s="126">
        <f t="shared" si="33"/>
        <v>960264.85000000009</v>
      </c>
      <c r="I120" s="126">
        <f t="shared" si="33"/>
        <v>305375.91000000015</v>
      </c>
      <c r="J120" s="126">
        <f t="shared" si="33"/>
        <v>294249.48</v>
      </c>
      <c r="K120" s="126">
        <f t="shared" si="33"/>
        <v>799883.7</v>
      </c>
      <c r="L120" s="126">
        <f t="shared" si="33"/>
        <v>1339776.1700000004</v>
      </c>
      <c r="M120" s="126">
        <f t="shared" si="33"/>
        <v>1112258.5</v>
      </c>
      <c r="N120" s="127">
        <f t="shared" si="33"/>
        <v>215788.41999999993</v>
      </c>
      <c r="O120" s="125">
        <f t="shared" si="33"/>
        <v>607536.4700000002</v>
      </c>
      <c r="P120" s="126">
        <v>439744</v>
      </c>
      <c r="Q120" s="126">
        <v>74958</v>
      </c>
      <c r="R120" s="126"/>
      <c r="S120" s="126"/>
      <c r="T120" s="126"/>
      <c r="U120" s="127"/>
      <c r="V120" s="46">
        <f t="shared" si="25"/>
        <v>180480.71000000043</v>
      </c>
      <c r="W120" s="128"/>
      <c r="X120" s="129"/>
      <c r="Y120" s="129"/>
      <c r="Z120" s="129"/>
      <c r="AA120" s="129"/>
      <c r="AB120" s="130"/>
      <c r="AC120" s="46">
        <f t="shared" ref="AC120:AC124" si="36">+AC99-AC106</f>
        <v>0</v>
      </c>
    </row>
    <row r="121" spans="1:29" s="49" customFormat="1" x14ac:dyDescent="0.25">
      <c r="A121" s="187"/>
      <c r="B121" s="50" t="s">
        <v>42</v>
      </c>
      <c r="C121" s="125">
        <f t="shared" si="35"/>
        <v>-827238.18999999948</v>
      </c>
      <c r="D121" s="126">
        <f t="shared" si="35"/>
        <v>-710790.91000000015</v>
      </c>
      <c r="E121" s="126">
        <f t="shared" si="33"/>
        <v>-1023981.3800000008</v>
      </c>
      <c r="F121" s="126">
        <f t="shared" si="33"/>
        <v>768409.01000000071</v>
      </c>
      <c r="G121" s="126">
        <f t="shared" si="33"/>
        <v>1794381.9600000009</v>
      </c>
      <c r="H121" s="126">
        <f t="shared" si="33"/>
        <v>497720.99000000022</v>
      </c>
      <c r="I121" s="126">
        <f t="shared" si="33"/>
        <v>189617.26999999955</v>
      </c>
      <c r="J121" s="126">
        <f t="shared" si="33"/>
        <v>-626189.12999999896</v>
      </c>
      <c r="K121" s="126">
        <f t="shared" si="33"/>
        <v>316730.74000000022</v>
      </c>
      <c r="L121" s="126">
        <f t="shared" si="33"/>
        <v>1438288.709999999</v>
      </c>
      <c r="M121" s="126">
        <f t="shared" si="33"/>
        <v>1263129.33</v>
      </c>
      <c r="N121" s="127">
        <f t="shared" si="33"/>
        <v>41314.669999999925</v>
      </c>
      <c r="O121" s="125">
        <f t="shared" si="33"/>
        <v>698877.33000000007</v>
      </c>
      <c r="P121" s="126">
        <v>1355877</v>
      </c>
      <c r="Q121" s="126">
        <v>150983</v>
      </c>
      <c r="R121" s="126"/>
      <c r="S121" s="126"/>
      <c r="T121" s="126"/>
      <c r="U121" s="127"/>
      <c r="V121" s="46">
        <f t="shared" si="25"/>
        <v>1526115.5199999996</v>
      </c>
      <c r="W121" s="128"/>
      <c r="X121" s="129"/>
      <c r="Y121" s="129"/>
      <c r="Z121" s="129"/>
      <c r="AA121" s="129"/>
      <c r="AB121" s="130"/>
      <c r="AC121" s="46">
        <f t="shared" si="36"/>
        <v>0</v>
      </c>
    </row>
    <row r="122" spans="1:29" s="49" customFormat="1" x14ac:dyDescent="0.25">
      <c r="A122" s="187"/>
      <c r="B122" s="50" t="s">
        <v>43</v>
      </c>
      <c r="C122" s="125">
        <f t="shared" si="35"/>
        <v>534485.55000000075</v>
      </c>
      <c r="D122" s="126">
        <f t="shared" si="35"/>
        <v>262247.19999999925</v>
      </c>
      <c r="E122" s="126">
        <f t="shared" si="33"/>
        <v>-1682012.4600000009</v>
      </c>
      <c r="F122" s="126">
        <f t="shared" si="33"/>
        <v>1658267.5899999999</v>
      </c>
      <c r="G122" s="126">
        <f t="shared" si="33"/>
        <v>6546858.410000002</v>
      </c>
      <c r="H122" s="126">
        <f t="shared" si="33"/>
        <v>231516.89999999851</v>
      </c>
      <c r="I122" s="126">
        <f t="shared" si="33"/>
        <v>1782491.58</v>
      </c>
      <c r="J122" s="126">
        <f t="shared" si="33"/>
        <v>-401015.89999999851</v>
      </c>
      <c r="K122" s="126">
        <f t="shared" si="33"/>
        <v>208556.59999999963</v>
      </c>
      <c r="L122" s="126">
        <f t="shared" si="33"/>
        <v>1731947.9800000004</v>
      </c>
      <c r="M122" s="126">
        <f t="shared" si="33"/>
        <v>1994410.9100000001</v>
      </c>
      <c r="N122" s="127">
        <f t="shared" si="33"/>
        <v>348211.54000000097</v>
      </c>
      <c r="O122" s="125">
        <f t="shared" si="33"/>
        <v>55433.139999998733</v>
      </c>
      <c r="P122" s="126">
        <v>3096649</v>
      </c>
      <c r="Q122" s="126">
        <v>735765</v>
      </c>
      <c r="R122" s="126"/>
      <c r="S122" s="126"/>
      <c r="T122" s="126"/>
      <c r="U122" s="127"/>
      <c r="V122" s="46">
        <f t="shared" si="25"/>
        <v>-479052.41000000201</v>
      </c>
      <c r="W122" s="128"/>
      <c r="X122" s="129"/>
      <c r="Y122" s="129"/>
      <c r="Z122" s="129"/>
      <c r="AA122" s="129"/>
      <c r="AB122" s="130"/>
      <c r="AC122" s="46">
        <f t="shared" si="36"/>
        <v>0</v>
      </c>
    </row>
    <row r="123" spans="1:29" s="49" customFormat="1" x14ac:dyDescent="0.25">
      <c r="A123" s="187"/>
      <c r="B123" s="50" t="s">
        <v>44</v>
      </c>
      <c r="C123" s="125">
        <f t="shared" si="35"/>
        <v>1965354.3699999973</v>
      </c>
      <c r="D123" s="126">
        <f t="shared" si="35"/>
        <v>2689779.2200000025</v>
      </c>
      <c r="E123" s="126">
        <f t="shared" si="33"/>
        <v>-2399343.1899999976</v>
      </c>
      <c r="F123" s="126">
        <f t="shared" si="33"/>
        <v>1716894.3299999982</v>
      </c>
      <c r="G123" s="126">
        <f t="shared" si="33"/>
        <v>2506432.7200000025</v>
      </c>
      <c r="H123" s="126">
        <f t="shared" si="33"/>
        <v>-772239.73000000045</v>
      </c>
      <c r="I123" s="126">
        <f t="shared" si="33"/>
        <v>2843988.4299999997</v>
      </c>
      <c r="J123" s="126">
        <f t="shared" si="33"/>
        <v>1320514.6999999993</v>
      </c>
      <c r="K123" s="126">
        <f t="shared" si="33"/>
        <v>-1205911.2100000009</v>
      </c>
      <c r="L123" s="126">
        <f t="shared" si="33"/>
        <v>2194665.1999999993</v>
      </c>
      <c r="M123" s="126">
        <f t="shared" si="33"/>
        <v>2583467.4900000021</v>
      </c>
      <c r="N123" s="127">
        <f t="shared" si="33"/>
        <v>-367031.5700000003</v>
      </c>
      <c r="O123" s="125">
        <f t="shared" si="33"/>
        <v>-988050.64999999851</v>
      </c>
      <c r="P123" s="126">
        <v>3374281</v>
      </c>
      <c r="Q123" s="126">
        <v>-320893</v>
      </c>
      <c r="R123" s="126"/>
      <c r="S123" s="126"/>
      <c r="T123" s="126"/>
      <c r="U123" s="127"/>
      <c r="V123" s="46">
        <f t="shared" si="25"/>
        <v>-2953405.0199999958</v>
      </c>
      <c r="W123" s="128"/>
      <c r="X123" s="129"/>
      <c r="Y123" s="129"/>
      <c r="Z123" s="129"/>
      <c r="AA123" s="129"/>
      <c r="AB123" s="130"/>
      <c r="AC123" s="46">
        <f t="shared" si="36"/>
        <v>0</v>
      </c>
    </row>
    <row r="124" spans="1:29" s="165" customFormat="1" ht="15.75" thickBot="1" x14ac:dyDescent="0.3">
      <c r="A124" s="188"/>
      <c r="B124" s="67" t="s">
        <v>45</v>
      </c>
      <c r="C124" s="159">
        <f>SUM(C119:C123)</f>
        <v>-1200531.4499999993</v>
      </c>
      <c r="D124" s="160">
        <f t="shared" ref="D124:AB124" si="37">SUM(D119:D123)</f>
        <v>-3609571.629999998</v>
      </c>
      <c r="E124" s="160">
        <f t="shared" si="37"/>
        <v>-8004957.2400000002</v>
      </c>
      <c r="F124" s="47">
        <f t="shared" si="37"/>
        <v>7085707.3499999996</v>
      </c>
      <c r="G124" s="160">
        <f t="shared" si="37"/>
        <v>24454589.500000004</v>
      </c>
      <c r="H124" s="160">
        <f t="shared" si="37"/>
        <v>7042304.5099999979</v>
      </c>
      <c r="I124" s="160">
        <f t="shared" si="37"/>
        <v>-382653.79000000469</v>
      </c>
      <c r="J124" s="160">
        <f t="shared" si="37"/>
        <v>-3861846.6900000013</v>
      </c>
      <c r="K124" s="160">
        <f t="shared" si="37"/>
        <v>-106038.70000000228</v>
      </c>
      <c r="L124" s="160">
        <f t="shared" si="37"/>
        <v>13236452.419999998</v>
      </c>
      <c r="M124" s="160">
        <f t="shared" si="37"/>
        <v>15749627.730000002</v>
      </c>
      <c r="N124" s="161">
        <f t="shared" si="37"/>
        <v>-2948499.7699999977</v>
      </c>
      <c r="O124" s="199">
        <f t="shared" si="37"/>
        <v>-523226.34000000218</v>
      </c>
      <c r="P124" s="47">
        <v>9846001</v>
      </c>
      <c r="Q124" s="160">
        <v>3788432</v>
      </c>
      <c r="R124" s="160">
        <f t="shared" si="37"/>
        <v>0</v>
      </c>
      <c r="S124" s="160">
        <f t="shared" si="37"/>
        <v>0</v>
      </c>
      <c r="T124" s="160">
        <f t="shared" si="37"/>
        <v>0</v>
      </c>
      <c r="U124" s="161">
        <f t="shared" si="37"/>
        <v>0</v>
      </c>
      <c r="V124" s="47">
        <f t="shared" si="32"/>
        <v>677305.10999999708</v>
      </c>
      <c r="W124" s="162">
        <f t="shared" si="37"/>
        <v>0</v>
      </c>
      <c r="X124" s="163">
        <f t="shared" si="37"/>
        <v>0</v>
      </c>
      <c r="Y124" s="163">
        <f t="shared" si="37"/>
        <v>0</v>
      </c>
      <c r="Z124" s="163">
        <f t="shared" si="37"/>
        <v>0</v>
      </c>
      <c r="AA124" s="163">
        <f t="shared" si="37"/>
        <v>0</v>
      </c>
      <c r="AB124" s="164">
        <f t="shared" si="37"/>
        <v>0</v>
      </c>
      <c r="AC124" s="47">
        <f t="shared" si="36"/>
        <v>0</v>
      </c>
    </row>
    <row r="125" spans="1:29" s="76" customFormat="1" x14ac:dyDescent="0.25">
      <c r="A125" s="187">
        <f>+A118+1</f>
        <v>17</v>
      </c>
      <c r="B125" s="138" t="s">
        <v>49</v>
      </c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7"/>
      <c r="O125" s="95"/>
      <c r="P125" s="96"/>
      <c r="Q125" s="96"/>
      <c r="R125" s="96"/>
      <c r="S125" s="96"/>
      <c r="T125" s="96"/>
      <c r="U125" s="97"/>
      <c r="V125" s="98"/>
      <c r="W125" s="99"/>
      <c r="X125" s="100"/>
      <c r="Y125" s="100"/>
      <c r="Z125" s="100"/>
      <c r="AA125" s="100"/>
      <c r="AB125" s="101"/>
      <c r="AC125" s="98"/>
    </row>
    <row r="126" spans="1:29" s="76" customFormat="1" x14ac:dyDescent="0.25">
      <c r="A126" s="187"/>
      <c r="B126" s="77" t="s">
        <v>40</v>
      </c>
      <c r="C126" s="78">
        <v>421</v>
      </c>
      <c r="D126" s="79">
        <v>429</v>
      </c>
      <c r="E126" s="79">
        <v>445</v>
      </c>
      <c r="F126" s="81">
        <v>419</v>
      </c>
      <c r="G126" s="79">
        <v>407</v>
      </c>
      <c r="H126" s="81">
        <v>407</v>
      </c>
      <c r="I126" s="79">
        <v>395</v>
      </c>
      <c r="J126" s="81">
        <v>369</v>
      </c>
      <c r="K126" s="79">
        <v>337</v>
      </c>
      <c r="L126" s="81">
        <v>304</v>
      </c>
      <c r="M126" s="81">
        <v>279</v>
      </c>
      <c r="N126" s="139">
        <v>247</v>
      </c>
      <c r="O126" s="78">
        <v>247</v>
      </c>
      <c r="P126" s="81">
        <v>251</v>
      </c>
      <c r="Q126" s="79">
        <v>238</v>
      </c>
      <c r="R126" s="81"/>
      <c r="S126" s="79"/>
      <c r="T126" s="81"/>
      <c r="U126" s="139"/>
      <c r="V126" s="81">
        <f t="shared" ref="V126" si="38">O126-C126</f>
        <v>-174</v>
      </c>
      <c r="W126" s="140"/>
      <c r="X126" s="83"/>
      <c r="Y126" s="141"/>
      <c r="Z126" s="83"/>
      <c r="AA126" s="141"/>
      <c r="AB126" s="142"/>
      <c r="AC126" s="81">
        <f>IF(ISERROR(GETPIVOTDATA("VALUE",'CSS WK pvt'!$J$2,"DT_FILE",AC$8,"COMMODITY",AC$6,"TRIM_CAT",TRIM(B126),"TRIM_LINE",A125))=TRUE,0,GETPIVOTDATA("VALUE",'CSS WK pvt'!$J$2,"DT_FILE",AC$8,"COMMODITY",AC$6,"TRIM_CAT",TRIM(B126),"TRIM_LINE",A125))</f>
        <v>0</v>
      </c>
    </row>
    <row r="127" spans="1:29" s="76" customFormat="1" x14ac:dyDescent="0.25">
      <c r="A127" s="187"/>
      <c r="B127" s="77" t="s">
        <v>41</v>
      </c>
      <c r="C127" s="78">
        <v>1204</v>
      </c>
      <c r="D127" s="79">
        <v>1316</v>
      </c>
      <c r="E127" s="79">
        <v>1632</v>
      </c>
      <c r="F127" s="81">
        <v>1816</v>
      </c>
      <c r="G127" s="79">
        <v>1887</v>
      </c>
      <c r="H127" s="81">
        <v>1989</v>
      </c>
      <c r="I127" s="79">
        <v>2010</v>
      </c>
      <c r="J127" s="81">
        <v>2002</v>
      </c>
      <c r="K127" s="79">
        <v>1915</v>
      </c>
      <c r="L127" s="81">
        <v>1779</v>
      </c>
      <c r="M127" s="81">
        <v>1690</v>
      </c>
      <c r="N127" s="139">
        <v>1617</v>
      </c>
      <c r="O127" s="78">
        <v>1601</v>
      </c>
      <c r="P127" s="81">
        <v>1607</v>
      </c>
      <c r="Q127" s="79">
        <v>1546</v>
      </c>
      <c r="R127" s="81"/>
      <c r="S127" s="79"/>
      <c r="T127" s="81"/>
      <c r="U127" s="139"/>
      <c r="V127" s="81">
        <f t="shared" si="25"/>
        <v>397</v>
      </c>
      <c r="W127" s="140"/>
      <c r="X127" s="83"/>
      <c r="Y127" s="141"/>
      <c r="Z127" s="83"/>
      <c r="AA127" s="141"/>
      <c r="AB127" s="142"/>
      <c r="AC127" s="81">
        <f>IF(ISERROR(GETPIVOTDATA("VALUE",'CSS WK pvt'!$J$2,"DT_FILE",AC$8,"COMMODITY",AC$6,"TRIM_CAT",TRIM(B127),"TRIM_LINE",A125))=TRUE,0,GETPIVOTDATA("VALUE",'CSS WK pvt'!$J$2,"DT_FILE",AC$8,"COMMODITY",AC$6,"TRIM_CAT",TRIM(B127),"TRIM_LINE",A125))</f>
        <v>0</v>
      </c>
    </row>
    <row r="128" spans="1:29" s="76" customFormat="1" x14ac:dyDescent="0.25">
      <c r="A128" s="187"/>
      <c r="B128" s="77" t="s">
        <v>42</v>
      </c>
      <c r="C128" s="78"/>
      <c r="D128" s="79"/>
      <c r="E128" s="79"/>
      <c r="F128" s="81"/>
      <c r="G128" s="79"/>
      <c r="H128" s="81"/>
      <c r="I128" s="79"/>
      <c r="J128" s="81"/>
      <c r="K128" s="79"/>
      <c r="L128" s="81"/>
      <c r="M128" s="81"/>
      <c r="N128" s="139"/>
      <c r="O128" s="78"/>
      <c r="P128" s="81">
        <v>0</v>
      </c>
      <c r="Q128" s="79">
        <v>0</v>
      </c>
      <c r="R128" s="81"/>
      <c r="S128" s="79"/>
      <c r="T128" s="81"/>
      <c r="U128" s="139"/>
      <c r="V128" s="81">
        <f t="shared" si="25"/>
        <v>0</v>
      </c>
      <c r="W128" s="140"/>
      <c r="X128" s="83"/>
      <c r="Y128" s="141"/>
      <c r="Z128" s="83"/>
      <c r="AA128" s="141"/>
      <c r="AB128" s="142"/>
      <c r="AC128" s="81">
        <f>IF(ISERROR(GETPIVOTDATA("VALUE",'CSS WK pvt'!$J$2,"DT_FILE",AC$8,"COMMODITY",AC$6,"TRIM_CAT",TRIM(B128),"TRIM_LINE",A125))=TRUE,0,GETPIVOTDATA("VALUE",'CSS WK pvt'!$J$2,"DT_FILE",AC$8,"COMMODITY",AC$6,"TRIM_CAT",TRIM(B128),"TRIM_LINE",A125))</f>
        <v>0</v>
      </c>
    </row>
    <row r="129" spans="1:29" s="76" customFormat="1" x14ac:dyDescent="0.25">
      <c r="A129" s="187"/>
      <c r="B129" s="77" t="s">
        <v>43</v>
      </c>
      <c r="C129" s="78"/>
      <c r="D129" s="79"/>
      <c r="E129" s="79"/>
      <c r="F129" s="81"/>
      <c r="G129" s="79"/>
      <c r="H129" s="81"/>
      <c r="I129" s="79"/>
      <c r="J129" s="81"/>
      <c r="K129" s="79"/>
      <c r="L129" s="81"/>
      <c r="M129" s="81"/>
      <c r="N129" s="139"/>
      <c r="O129" s="78"/>
      <c r="P129" s="81">
        <v>0</v>
      </c>
      <c r="Q129" s="79">
        <v>0</v>
      </c>
      <c r="R129" s="81"/>
      <c r="S129" s="79"/>
      <c r="T129" s="81"/>
      <c r="U129" s="139"/>
      <c r="V129" s="81">
        <f t="shared" si="25"/>
        <v>0</v>
      </c>
      <c r="W129" s="140"/>
      <c r="X129" s="83"/>
      <c r="Y129" s="141"/>
      <c r="Z129" s="83"/>
      <c r="AA129" s="141"/>
      <c r="AB129" s="142"/>
      <c r="AC129" s="81">
        <f>IF(ISERROR(GETPIVOTDATA("VALUE",'CSS WK pvt'!$J$2,"DT_FILE",AC$8,"COMMODITY",AC$6,"TRIM_CAT",TRIM(B129),"TRIM_LINE",A125))=TRUE,0,GETPIVOTDATA("VALUE",'CSS WK pvt'!$J$2,"DT_FILE",AC$8,"COMMODITY",AC$6,"TRIM_CAT",TRIM(B129),"TRIM_LINE",A125))</f>
        <v>0</v>
      </c>
    </row>
    <row r="130" spans="1:29" s="76" customFormat="1" x14ac:dyDescent="0.25">
      <c r="A130" s="187"/>
      <c r="B130" s="77" t="s">
        <v>44</v>
      </c>
      <c r="C130" s="78"/>
      <c r="D130" s="79"/>
      <c r="E130" s="79"/>
      <c r="F130" s="81"/>
      <c r="G130" s="79"/>
      <c r="H130" s="81"/>
      <c r="I130" s="79"/>
      <c r="J130" s="81"/>
      <c r="K130" s="79"/>
      <c r="L130" s="81"/>
      <c r="M130" s="81"/>
      <c r="N130" s="139"/>
      <c r="O130" s="78"/>
      <c r="P130" s="81">
        <v>0</v>
      </c>
      <c r="Q130" s="79">
        <v>0</v>
      </c>
      <c r="R130" s="81"/>
      <c r="S130" s="79"/>
      <c r="T130" s="81"/>
      <c r="U130" s="139"/>
      <c r="V130" s="81">
        <f t="shared" si="25"/>
        <v>0</v>
      </c>
      <c r="W130" s="140"/>
      <c r="X130" s="83"/>
      <c r="Y130" s="141"/>
      <c r="Z130" s="83"/>
      <c r="AA130" s="141"/>
      <c r="AB130" s="142"/>
      <c r="AC130" s="81">
        <f>IF(ISERROR(GETPIVOTDATA("VALUE",'CSS WK pvt'!$J$2,"DT_FILE",AC$8,"COMMODITY",AC$6,"TRIM_CAT",TRIM(B130),"TRIM_LINE",A125))=TRUE,0,GETPIVOTDATA("VALUE",'CSS WK pvt'!$J$2,"DT_FILE",AC$8,"COMMODITY",AC$6,"TRIM_CAT",TRIM(B130),"TRIM_LINE",A125))</f>
        <v>0</v>
      </c>
    </row>
    <row r="131" spans="1:29" s="93" customFormat="1" x14ac:dyDescent="0.25">
      <c r="A131" s="188"/>
      <c r="B131" s="77" t="s">
        <v>45</v>
      </c>
      <c r="C131" s="154">
        <f>SUM(C126:C130)</f>
        <v>1625</v>
      </c>
      <c r="D131" s="155">
        <f t="shared" ref="D131:AC131" si="39">SUM(D126:D130)</f>
        <v>1745</v>
      </c>
      <c r="E131" s="155">
        <f t="shared" si="39"/>
        <v>2077</v>
      </c>
      <c r="F131" s="156">
        <f t="shared" si="39"/>
        <v>2235</v>
      </c>
      <c r="G131" s="155">
        <f t="shared" si="39"/>
        <v>2294</v>
      </c>
      <c r="H131" s="156">
        <f t="shared" si="39"/>
        <v>2396</v>
      </c>
      <c r="I131" s="155">
        <f t="shared" si="39"/>
        <v>2405</v>
      </c>
      <c r="J131" s="156">
        <f t="shared" si="39"/>
        <v>2371</v>
      </c>
      <c r="K131" s="155">
        <f t="shared" si="39"/>
        <v>2252</v>
      </c>
      <c r="L131" s="156">
        <f t="shared" si="39"/>
        <v>2083</v>
      </c>
      <c r="M131" s="156">
        <f t="shared" si="39"/>
        <v>1969</v>
      </c>
      <c r="N131" s="157">
        <f t="shared" si="39"/>
        <v>1864</v>
      </c>
      <c r="O131" s="154">
        <f t="shared" si="39"/>
        <v>1848</v>
      </c>
      <c r="P131" s="156">
        <v>1858</v>
      </c>
      <c r="Q131" s="155">
        <v>1784</v>
      </c>
      <c r="R131" s="156">
        <f t="shared" si="39"/>
        <v>0</v>
      </c>
      <c r="S131" s="155">
        <f t="shared" si="39"/>
        <v>0</v>
      </c>
      <c r="T131" s="156">
        <f t="shared" si="39"/>
        <v>0</v>
      </c>
      <c r="U131" s="157">
        <f t="shared" si="39"/>
        <v>0</v>
      </c>
      <c r="V131" s="156">
        <f t="shared" si="32"/>
        <v>223</v>
      </c>
      <c r="W131" s="158">
        <f t="shared" si="39"/>
        <v>0</v>
      </c>
      <c r="X131" s="151">
        <f t="shared" si="39"/>
        <v>0</v>
      </c>
      <c r="Y131" s="152">
        <f t="shared" si="39"/>
        <v>0</v>
      </c>
      <c r="Z131" s="151">
        <f t="shared" si="39"/>
        <v>0</v>
      </c>
      <c r="AA131" s="152">
        <f t="shared" si="39"/>
        <v>0</v>
      </c>
      <c r="AB131" s="153">
        <f t="shared" si="39"/>
        <v>0</v>
      </c>
      <c r="AC131" s="109">
        <f t="shared" si="39"/>
        <v>0</v>
      </c>
    </row>
    <row r="132" spans="1:29" s="76" customFormat="1" x14ac:dyDescent="0.25">
      <c r="A132" s="187">
        <f>+A125+1</f>
        <v>18</v>
      </c>
      <c r="B132" s="143" t="s">
        <v>24</v>
      </c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1"/>
      <c r="P132" s="112"/>
      <c r="Q132" s="112"/>
      <c r="R132" s="112"/>
      <c r="S132" s="112"/>
      <c r="T132" s="112"/>
      <c r="U132" s="113"/>
      <c r="V132" s="114"/>
      <c r="W132" s="115"/>
      <c r="X132" s="116"/>
      <c r="Y132" s="116"/>
      <c r="Z132" s="116"/>
      <c r="AA132" s="116"/>
      <c r="AB132" s="117"/>
      <c r="AC132" s="114"/>
    </row>
    <row r="133" spans="1:29" s="76" customFormat="1" x14ac:dyDescent="0.25">
      <c r="A133" s="187"/>
      <c r="B133" s="77" t="s">
        <v>40</v>
      </c>
      <c r="C133" s="144"/>
      <c r="D133" s="83">
        <v>184</v>
      </c>
      <c r="E133" s="83">
        <v>838</v>
      </c>
      <c r="F133" s="83">
        <v>1119</v>
      </c>
      <c r="G133" s="83">
        <v>714</v>
      </c>
      <c r="H133" s="141">
        <v>1174</v>
      </c>
      <c r="I133" s="83">
        <v>1230</v>
      </c>
      <c r="J133" s="141">
        <v>666</v>
      </c>
      <c r="K133" s="83">
        <v>1</v>
      </c>
      <c r="L133" s="141">
        <v>1</v>
      </c>
      <c r="M133" s="141"/>
      <c r="N133" s="142">
        <v>6</v>
      </c>
      <c r="O133" s="144">
        <v>6</v>
      </c>
      <c r="P133" s="141">
        <v>0</v>
      </c>
      <c r="Q133" s="83">
        <v>0</v>
      </c>
      <c r="R133" s="141"/>
      <c r="S133" s="83"/>
      <c r="T133" s="141"/>
      <c r="U133" s="142"/>
      <c r="V133" s="144">
        <f t="shared" ref="V133" si="40">O133-C133</f>
        <v>6</v>
      </c>
      <c r="W133" s="141"/>
      <c r="X133" s="83"/>
      <c r="Y133" s="141"/>
      <c r="Z133" s="83"/>
      <c r="AA133" s="141"/>
      <c r="AB133" s="142"/>
      <c r="AC133" s="81">
        <f>IF(ISERROR(GETPIVOTDATA("VALUE",'CSS WK pvt'!$J$2,"DT_FILE",AC$8,"COMMODITY",AC$6,"TRIM_CAT",TRIM(B133),"TRIM_LINE",A132))=TRUE,0,GETPIVOTDATA("VALUE",'CSS WK pvt'!$J$2,"DT_FILE",AC$8,"COMMODITY",AC$6,"TRIM_CAT",TRIM(B133),"TRIM_LINE",A132))</f>
        <v>0</v>
      </c>
    </row>
    <row r="134" spans="1:29" s="76" customFormat="1" x14ac:dyDescent="0.25">
      <c r="A134" s="187"/>
      <c r="B134" s="77" t="s">
        <v>41</v>
      </c>
      <c r="C134" s="144"/>
      <c r="D134" s="83">
        <v>25</v>
      </c>
      <c r="E134" s="83">
        <v>274</v>
      </c>
      <c r="F134" s="83">
        <v>349</v>
      </c>
      <c r="G134" s="83">
        <v>205</v>
      </c>
      <c r="H134" s="141">
        <v>344</v>
      </c>
      <c r="I134" s="83">
        <v>244</v>
      </c>
      <c r="J134" s="141">
        <v>196</v>
      </c>
      <c r="K134" s="83"/>
      <c r="L134" s="141"/>
      <c r="M134" s="141"/>
      <c r="N134" s="142">
        <v>2</v>
      </c>
      <c r="O134" s="144">
        <v>1</v>
      </c>
      <c r="P134" s="141">
        <v>0</v>
      </c>
      <c r="Q134" s="83">
        <v>0</v>
      </c>
      <c r="R134" s="141"/>
      <c r="S134" s="83"/>
      <c r="T134" s="141"/>
      <c r="U134" s="142"/>
      <c r="V134" s="144">
        <f t="shared" si="25"/>
        <v>1</v>
      </c>
      <c r="W134" s="141"/>
      <c r="X134" s="83"/>
      <c r="Y134" s="141"/>
      <c r="Z134" s="83"/>
      <c r="AA134" s="141"/>
      <c r="AB134" s="142"/>
      <c r="AC134" s="81">
        <f>IF(ISERROR(GETPIVOTDATA("VALUE",'CSS WK pvt'!$J$2,"DT_FILE",AC$8,"COMMODITY",AC$6,"TRIM_CAT",TRIM(B134),"TRIM_LINE",A132))=TRUE,0,GETPIVOTDATA("VALUE",'CSS WK pvt'!$J$2,"DT_FILE",AC$8,"COMMODITY",AC$6,"TRIM_CAT",TRIM(B134),"TRIM_LINE",A132))</f>
        <v>0</v>
      </c>
    </row>
    <row r="135" spans="1:29" s="76" customFormat="1" x14ac:dyDescent="0.25">
      <c r="A135" s="187"/>
      <c r="B135" s="77" t="s">
        <v>42</v>
      </c>
      <c r="C135" s="144">
        <v>20</v>
      </c>
      <c r="D135" s="83">
        <v>47</v>
      </c>
      <c r="E135" s="83">
        <v>25</v>
      </c>
      <c r="F135" s="83">
        <v>36</v>
      </c>
      <c r="G135" s="83">
        <v>23</v>
      </c>
      <c r="H135" s="141">
        <v>29</v>
      </c>
      <c r="I135" s="83">
        <v>29</v>
      </c>
      <c r="J135" s="141">
        <v>14</v>
      </c>
      <c r="K135" s="83">
        <v>48</v>
      </c>
      <c r="L135" s="141">
        <v>28</v>
      </c>
      <c r="M135" s="141">
        <v>18</v>
      </c>
      <c r="N135" s="142">
        <v>15</v>
      </c>
      <c r="O135" s="144">
        <v>4</v>
      </c>
      <c r="P135" s="141">
        <v>0</v>
      </c>
      <c r="Q135" s="83">
        <v>0</v>
      </c>
      <c r="R135" s="141"/>
      <c r="S135" s="83"/>
      <c r="T135" s="141"/>
      <c r="U135" s="142"/>
      <c r="V135" s="144">
        <f t="shared" si="25"/>
        <v>-16</v>
      </c>
      <c r="W135" s="141"/>
      <c r="X135" s="83"/>
      <c r="Y135" s="141"/>
      <c r="Z135" s="83"/>
      <c r="AA135" s="141"/>
      <c r="AB135" s="142"/>
      <c r="AC135" s="81">
        <f>IF(ISERROR(GETPIVOTDATA("VALUE",'CSS WK pvt'!$J$2,"DT_FILE",AC$8,"COMMODITY",AC$6,"TRIM_CAT",TRIM(B135),"TRIM_LINE",A132))=TRUE,0,GETPIVOTDATA("VALUE",'CSS WK pvt'!$J$2,"DT_FILE",AC$8,"COMMODITY",AC$6,"TRIM_CAT",TRIM(B135),"TRIM_LINE",A132))</f>
        <v>0</v>
      </c>
    </row>
    <row r="136" spans="1:29" s="76" customFormat="1" x14ac:dyDescent="0.25">
      <c r="A136" s="187"/>
      <c r="B136" s="77" t="s">
        <v>43</v>
      </c>
      <c r="C136" s="144">
        <v>1</v>
      </c>
      <c r="D136" s="83">
        <v>5</v>
      </c>
      <c r="E136" s="83">
        <v>3</v>
      </c>
      <c r="F136" s="83">
        <v>4</v>
      </c>
      <c r="G136" s="83">
        <v>4</v>
      </c>
      <c r="H136" s="141">
        <v>4</v>
      </c>
      <c r="I136" s="83">
        <v>2</v>
      </c>
      <c r="J136" s="141">
        <v>5</v>
      </c>
      <c r="K136" s="83">
        <v>2</v>
      </c>
      <c r="L136" s="141">
        <v>2</v>
      </c>
      <c r="M136" s="141">
        <v>1</v>
      </c>
      <c r="N136" s="142">
        <v>2</v>
      </c>
      <c r="O136" s="144">
        <v>3</v>
      </c>
      <c r="P136" s="141">
        <v>0</v>
      </c>
      <c r="Q136" s="83">
        <v>0</v>
      </c>
      <c r="R136" s="141"/>
      <c r="S136" s="83"/>
      <c r="T136" s="141"/>
      <c r="U136" s="142"/>
      <c r="V136" s="144">
        <f t="shared" si="25"/>
        <v>2</v>
      </c>
      <c r="W136" s="141"/>
      <c r="X136" s="83"/>
      <c r="Y136" s="141"/>
      <c r="Z136" s="83"/>
      <c r="AA136" s="141"/>
      <c r="AB136" s="142"/>
      <c r="AC136" s="81">
        <f>IF(ISERROR(GETPIVOTDATA("VALUE",'CSS WK pvt'!$J$2,"DT_FILE",AC$8,"COMMODITY",AC$6,"TRIM_CAT",TRIM(B136),"TRIM_LINE",A132))=TRUE,0,GETPIVOTDATA("VALUE",'CSS WK pvt'!$J$2,"DT_FILE",AC$8,"COMMODITY",AC$6,"TRIM_CAT",TRIM(B136),"TRIM_LINE",A132))</f>
        <v>0</v>
      </c>
    </row>
    <row r="137" spans="1:29" s="76" customFormat="1" x14ac:dyDescent="0.25">
      <c r="A137" s="187"/>
      <c r="B137" s="77" t="s">
        <v>44</v>
      </c>
      <c r="C137" s="144"/>
      <c r="D137" s="83"/>
      <c r="E137" s="83"/>
      <c r="F137" s="83"/>
      <c r="G137" s="83"/>
      <c r="H137" s="141"/>
      <c r="I137" s="83"/>
      <c r="J137" s="141"/>
      <c r="K137" s="83"/>
      <c r="L137" s="141"/>
      <c r="M137" s="141"/>
      <c r="N137" s="142"/>
      <c r="O137" s="144"/>
      <c r="P137" s="141">
        <v>0</v>
      </c>
      <c r="Q137" s="83">
        <v>0</v>
      </c>
      <c r="R137" s="141"/>
      <c r="S137" s="83"/>
      <c r="T137" s="141"/>
      <c r="U137" s="142"/>
      <c r="V137" s="144">
        <f t="shared" si="25"/>
        <v>0</v>
      </c>
      <c r="W137" s="141"/>
      <c r="X137" s="83"/>
      <c r="Y137" s="141"/>
      <c r="Z137" s="83"/>
      <c r="AA137" s="141"/>
      <c r="AB137" s="142"/>
      <c r="AC137" s="81">
        <f>IF(ISERROR(GETPIVOTDATA("VALUE",'CSS WK pvt'!$J$2,"DT_FILE",AC$8,"COMMODITY",AC$6,"TRIM_CAT",TRIM(B137),"TRIM_LINE",A132))=TRUE,0,GETPIVOTDATA("VALUE",'CSS WK pvt'!$J$2,"DT_FILE",AC$8,"COMMODITY",AC$6,"TRIM_CAT",TRIM(B137),"TRIM_LINE",A132))</f>
        <v>0</v>
      </c>
    </row>
    <row r="138" spans="1:29" s="93" customFormat="1" x14ac:dyDescent="0.25">
      <c r="A138" s="188"/>
      <c r="B138" s="77" t="s">
        <v>45</v>
      </c>
      <c r="C138" s="150">
        <f>SUM(C133:C137)</f>
        <v>21</v>
      </c>
      <c r="D138" s="151">
        <f t="shared" ref="D138:AC145" si="41">SUM(D133:D137)</f>
        <v>261</v>
      </c>
      <c r="E138" s="151">
        <f t="shared" si="41"/>
        <v>1140</v>
      </c>
      <c r="F138" s="151">
        <f t="shared" si="41"/>
        <v>1508</v>
      </c>
      <c r="G138" s="151">
        <f t="shared" si="41"/>
        <v>946</v>
      </c>
      <c r="H138" s="152">
        <f t="shared" si="41"/>
        <v>1551</v>
      </c>
      <c r="I138" s="151">
        <f t="shared" si="41"/>
        <v>1505</v>
      </c>
      <c r="J138" s="152">
        <f t="shared" si="41"/>
        <v>881</v>
      </c>
      <c r="K138" s="151">
        <f t="shared" si="41"/>
        <v>51</v>
      </c>
      <c r="L138" s="152">
        <f t="shared" si="41"/>
        <v>31</v>
      </c>
      <c r="M138" s="152">
        <f t="shared" si="41"/>
        <v>19</v>
      </c>
      <c r="N138" s="153">
        <f t="shared" si="41"/>
        <v>25</v>
      </c>
      <c r="O138" s="150">
        <f t="shared" si="41"/>
        <v>14</v>
      </c>
      <c r="P138" s="152">
        <v>0</v>
      </c>
      <c r="Q138" s="151">
        <v>0</v>
      </c>
      <c r="R138" s="152">
        <f t="shared" si="41"/>
        <v>0</v>
      </c>
      <c r="S138" s="151">
        <f t="shared" si="41"/>
        <v>0</v>
      </c>
      <c r="T138" s="152">
        <f t="shared" si="41"/>
        <v>0</v>
      </c>
      <c r="U138" s="153">
        <f t="shared" si="41"/>
        <v>0</v>
      </c>
      <c r="V138" s="150">
        <f t="shared" si="41"/>
        <v>-7</v>
      </c>
      <c r="W138" s="152">
        <f t="shared" si="41"/>
        <v>0</v>
      </c>
      <c r="X138" s="151">
        <f t="shared" si="41"/>
        <v>0</v>
      </c>
      <c r="Y138" s="152">
        <f t="shared" si="41"/>
        <v>0</v>
      </c>
      <c r="Z138" s="151">
        <f t="shared" si="41"/>
        <v>0</v>
      </c>
      <c r="AA138" s="152">
        <f t="shared" si="41"/>
        <v>0</v>
      </c>
      <c r="AB138" s="153">
        <f t="shared" si="41"/>
        <v>0</v>
      </c>
      <c r="AC138" s="109">
        <f t="shared" si="41"/>
        <v>0</v>
      </c>
    </row>
    <row r="139" spans="1:29" s="76" customFormat="1" x14ac:dyDescent="0.25">
      <c r="A139" s="187">
        <f>+A132+1</f>
        <v>19</v>
      </c>
      <c r="B139" s="143" t="s">
        <v>23</v>
      </c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1"/>
      <c r="P139" s="112"/>
      <c r="Q139" s="112"/>
      <c r="R139" s="112"/>
      <c r="S139" s="112"/>
      <c r="T139" s="112"/>
      <c r="U139" s="113"/>
      <c r="V139" s="114"/>
      <c r="W139" s="115"/>
      <c r="X139" s="116"/>
      <c r="Y139" s="116"/>
      <c r="Z139" s="116"/>
      <c r="AA139" s="116"/>
      <c r="AB139" s="117"/>
      <c r="AC139" s="114"/>
    </row>
    <row r="140" spans="1:29" s="76" customFormat="1" x14ac:dyDescent="0.25">
      <c r="A140" s="187"/>
      <c r="B140" s="77" t="s">
        <v>40</v>
      </c>
      <c r="C140" s="144">
        <v>8238</v>
      </c>
      <c r="D140" s="83">
        <v>8796</v>
      </c>
      <c r="E140" s="83">
        <v>9709</v>
      </c>
      <c r="F140" s="83">
        <v>10119</v>
      </c>
      <c r="G140" s="83">
        <v>9713</v>
      </c>
      <c r="H140" s="141">
        <v>9547</v>
      </c>
      <c r="I140" s="83">
        <v>9925</v>
      </c>
      <c r="J140" s="141">
        <v>10231</v>
      </c>
      <c r="K140" s="83">
        <v>9675</v>
      </c>
      <c r="L140" s="141">
        <v>9309</v>
      </c>
      <c r="M140" s="141">
        <v>8841</v>
      </c>
      <c r="N140" s="142">
        <v>9042</v>
      </c>
      <c r="O140" s="144">
        <v>8200</v>
      </c>
      <c r="P140" s="141">
        <v>5622</v>
      </c>
      <c r="Q140" s="83">
        <v>4897</v>
      </c>
      <c r="R140" s="141"/>
      <c r="S140" s="83"/>
      <c r="T140" s="141"/>
      <c r="U140" s="142"/>
      <c r="V140" s="144">
        <f t="shared" ref="V140" si="42">O140-C140</f>
        <v>-38</v>
      </c>
      <c r="W140" s="141"/>
      <c r="X140" s="83"/>
      <c r="Y140" s="141"/>
      <c r="Z140" s="83"/>
      <c r="AA140" s="141"/>
      <c r="AB140" s="142"/>
      <c r="AC140" s="81">
        <f>IF(ISERROR(GETPIVOTDATA("VALUE",'CSS WK pvt'!$J$2,"DT_FILE",AC$8,"COMMODITY",AC$6,"TRIM_CAT",TRIM(B140),"TRIM_LINE",A139))=TRUE,0,GETPIVOTDATA("VALUE",'CSS WK pvt'!$J$2,"DT_FILE",AC$8,"COMMODITY",AC$6,"TRIM_CAT",TRIM(B140),"TRIM_LINE",A139))</f>
        <v>0</v>
      </c>
    </row>
    <row r="141" spans="1:29" s="76" customFormat="1" x14ac:dyDescent="0.25">
      <c r="A141" s="187"/>
      <c r="B141" s="77" t="s">
        <v>41</v>
      </c>
      <c r="C141" s="144">
        <v>2648</v>
      </c>
      <c r="D141" s="83">
        <v>2746</v>
      </c>
      <c r="E141" s="83">
        <v>3427</v>
      </c>
      <c r="F141" s="83">
        <v>3747</v>
      </c>
      <c r="G141" s="83">
        <v>3538</v>
      </c>
      <c r="H141" s="141">
        <v>3555</v>
      </c>
      <c r="I141" s="83">
        <v>3614</v>
      </c>
      <c r="J141" s="141">
        <v>3693</v>
      </c>
      <c r="K141" s="83">
        <v>3385</v>
      </c>
      <c r="L141" s="141">
        <v>3100</v>
      </c>
      <c r="M141" s="141">
        <v>2663</v>
      </c>
      <c r="N141" s="142">
        <v>2386</v>
      </c>
      <c r="O141" s="144">
        <v>2134</v>
      </c>
      <c r="P141" s="141">
        <v>1657</v>
      </c>
      <c r="Q141" s="83">
        <v>1607</v>
      </c>
      <c r="R141" s="141"/>
      <c r="S141" s="83"/>
      <c r="T141" s="141"/>
      <c r="U141" s="142"/>
      <c r="V141" s="144">
        <f t="shared" si="25"/>
        <v>-514</v>
      </c>
      <c r="W141" s="141"/>
      <c r="X141" s="83"/>
      <c r="Y141" s="141"/>
      <c r="Z141" s="83"/>
      <c r="AA141" s="141"/>
      <c r="AB141" s="142"/>
      <c r="AC141" s="81">
        <f>IF(ISERROR(GETPIVOTDATA("VALUE",'CSS WK pvt'!$J$2,"DT_FILE",AC$8,"COMMODITY",AC$6,"TRIM_CAT",TRIM(B141),"TRIM_LINE",A139))=TRUE,0,GETPIVOTDATA("VALUE",'CSS WK pvt'!$J$2,"DT_FILE",AC$8,"COMMODITY",AC$6,"TRIM_CAT",TRIM(B141),"TRIM_LINE",A139))</f>
        <v>0</v>
      </c>
    </row>
    <row r="142" spans="1:29" s="76" customFormat="1" x14ac:dyDescent="0.25">
      <c r="A142" s="187"/>
      <c r="B142" s="77" t="s">
        <v>42</v>
      </c>
      <c r="C142" s="144">
        <v>136</v>
      </c>
      <c r="D142" s="83">
        <v>162</v>
      </c>
      <c r="E142" s="83">
        <v>182</v>
      </c>
      <c r="F142" s="83">
        <v>176</v>
      </c>
      <c r="G142" s="83">
        <v>171</v>
      </c>
      <c r="H142" s="141">
        <v>172</v>
      </c>
      <c r="I142" s="83">
        <v>145</v>
      </c>
      <c r="J142" s="141">
        <v>158</v>
      </c>
      <c r="K142" s="83">
        <v>188</v>
      </c>
      <c r="L142" s="141">
        <v>187</v>
      </c>
      <c r="M142" s="141">
        <v>201</v>
      </c>
      <c r="N142" s="142">
        <v>179</v>
      </c>
      <c r="O142" s="144">
        <v>148</v>
      </c>
      <c r="P142" s="141">
        <v>106</v>
      </c>
      <c r="Q142" s="83">
        <v>156</v>
      </c>
      <c r="R142" s="141"/>
      <c r="S142" s="83"/>
      <c r="T142" s="141"/>
      <c r="U142" s="142"/>
      <c r="V142" s="144">
        <f t="shared" si="25"/>
        <v>12</v>
      </c>
      <c r="W142" s="141"/>
      <c r="X142" s="83"/>
      <c r="Y142" s="141"/>
      <c r="Z142" s="83"/>
      <c r="AA142" s="141"/>
      <c r="AB142" s="142"/>
      <c r="AC142" s="81">
        <f>IF(ISERROR(GETPIVOTDATA("VALUE",'CSS WK pvt'!$J$2,"DT_FILE",AC$8,"COMMODITY",AC$6,"TRIM_CAT",TRIM(B142),"TRIM_LINE",A139))=TRUE,0,GETPIVOTDATA("VALUE",'CSS WK pvt'!$J$2,"DT_FILE",AC$8,"COMMODITY",AC$6,"TRIM_CAT",TRIM(B142),"TRIM_LINE",A139))</f>
        <v>0</v>
      </c>
    </row>
    <row r="143" spans="1:29" s="76" customFormat="1" x14ac:dyDescent="0.25">
      <c r="A143" s="187"/>
      <c r="B143" s="77" t="s">
        <v>43</v>
      </c>
      <c r="C143" s="144">
        <v>27</v>
      </c>
      <c r="D143" s="83">
        <v>30</v>
      </c>
      <c r="E143" s="83">
        <v>35</v>
      </c>
      <c r="F143" s="83">
        <v>41</v>
      </c>
      <c r="G143" s="83">
        <v>37</v>
      </c>
      <c r="H143" s="141">
        <v>34</v>
      </c>
      <c r="I143" s="83">
        <v>22</v>
      </c>
      <c r="J143" s="141">
        <v>24</v>
      </c>
      <c r="K143" s="83">
        <v>26</v>
      </c>
      <c r="L143" s="141">
        <v>29</v>
      </c>
      <c r="M143" s="141">
        <v>33</v>
      </c>
      <c r="N143" s="142">
        <v>28</v>
      </c>
      <c r="O143" s="144">
        <v>18</v>
      </c>
      <c r="P143" s="141">
        <v>17</v>
      </c>
      <c r="Q143" s="83">
        <v>38</v>
      </c>
      <c r="R143" s="141"/>
      <c r="S143" s="83"/>
      <c r="T143" s="141"/>
      <c r="U143" s="142"/>
      <c r="V143" s="144">
        <f t="shared" si="25"/>
        <v>-9</v>
      </c>
      <c r="W143" s="141"/>
      <c r="X143" s="83"/>
      <c r="Y143" s="141"/>
      <c r="Z143" s="83"/>
      <c r="AA143" s="141"/>
      <c r="AB143" s="142"/>
      <c r="AC143" s="81">
        <f>IF(ISERROR(GETPIVOTDATA("VALUE",'CSS WK pvt'!$J$2,"DT_FILE",AC$8,"COMMODITY",AC$6,"TRIM_CAT",TRIM(B143),"TRIM_LINE",A139))=TRUE,0,GETPIVOTDATA("VALUE",'CSS WK pvt'!$J$2,"DT_FILE",AC$8,"COMMODITY",AC$6,"TRIM_CAT",TRIM(B143),"TRIM_LINE",A139))</f>
        <v>0</v>
      </c>
    </row>
    <row r="144" spans="1:29" s="76" customFormat="1" x14ac:dyDescent="0.25">
      <c r="A144" s="187"/>
      <c r="B144" s="77" t="s">
        <v>44</v>
      </c>
      <c r="C144" s="144">
        <v>3</v>
      </c>
      <c r="D144" s="83">
        <v>3</v>
      </c>
      <c r="E144" s="83">
        <v>3</v>
      </c>
      <c r="F144" s="83">
        <v>3</v>
      </c>
      <c r="G144" s="83">
        <v>1</v>
      </c>
      <c r="H144" s="141">
        <v>1</v>
      </c>
      <c r="I144" s="83">
        <v>1</v>
      </c>
      <c r="J144" s="141">
        <v>1</v>
      </c>
      <c r="K144" s="83"/>
      <c r="L144" s="141"/>
      <c r="M144" s="141"/>
      <c r="N144" s="142"/>
      <c r="O144" s="144"/>
      <c r="P144" s="141">
        <v>1</v>
      </c>
      <c r="Q144" s="83">
        <v>1</v>
      </c>
      <c r="R144" s="141"/>
      <c r="S144" s="83"/>
      <c r="T144" s="141"/>
      <c r="U144" s="142"/>
      <c r="V144" s="144">
        <f t="shared" si="25"/>
        <v>-3</v>
      </c>
      <c r="W144" s="141"/>
      <c r="X144" s="83"/>
      <c r="Y144" s="141"/>
      <c r="Z144" s="83"/>
      <c r="AA144" s="141"/>
      <c r="AB144" s="142"/>
      <c r="AC144" s="81">
        <f>IF(ISERROR(GETPIVOTDATA("VALUE",'CSS WK pvt'!$J$2,"DT_FILE",AC$8,"COMMODITY",AC$6,"TRIM_CAT",TRIM(B144),"TRIM_LINE",A139))=TRUE,0,GETPIVOTDATA("VALUE",'CSS WK pvt'!$J$2,"DT_FILE",AC$8,"COMMODITY",AC$6,"TRIM_CAT",TRIM(B144),"TRIM_LINE",A139))</f>
        <v>0</v>
      </c>
    </row>
    <row r="145" spans="1:29" s="93" customFormat="1" ht="15.75" thickBot="1" x14ac:dyDescent="0.3">
      <c r="A145" s="188"/>
      <c r="B145" s="145" t="s">
        <v>45</v>
      </c>
      <c r="C145" s="146">
        <f>SUM(C140:C144)</f>
        <v>11052</v>
      </c>
      <c r="D145" s="147">
        <f t="shared" ref="D145:AC145" si="43">SUM(D140:D144)</f>
        <v>11737</v>
      </c>
      <c r="E145" s="147">
        <f t="shared" si="43"/>
        <v>13356</v>
      </c>
      <c r="F145" s="147">
        <f t="shared" si="43"/>
        <v>14086</v>
      </c>
      <c r="G145" s="147">
        <f t="shared" si="43"/>
        <v>13460</v>
      </c>
      <c r="H145" s="148">
        <f t="shared" si="43"/>
        <v>13309</v>
      </c>
      <c r="I145" s="147">
        <f t="shared" si="43"/>
        <v>13707</v>
      </c>
      <c r="J145" s="148">
        <f t="shared" si="43"/>
        <v>14107</v>
      </c>
      <c r="K145" s="147">
        <f t="shared" si="43"/>
        <v>13274</v>
      </c>
      <c r="L145" s="148">
        <f t="shared" si="43"/>
        <v>12625</v>
      </c>
      <c r="M145" s="148">
        <f t="shared" si="43"/>
        <v>11738</v>
      </c>
      <c r="N145" s="149">
        <f t="shared" si="43"/>
        <v>11635</v>
      </c>
      <c r="O145" s="146">
        <f t="shared" si="43"/>
        <v>10500</v>
      </c>
      <c r="P145" s="148">
        <v>7403</v>
      </c>
      <c r="Q145" s="147">
        <v>6699</v>
      </c>
      <c r="R145" s="148">
        <f t="shared" si="43"/>
        <v>0</v>
      </c>
      <c r="S145" s="147">
        <f t="shared" si="43"/>
        <v>0</v>
      </c>
      <c r="T145" s="148">
        <f t="shared" si="43"/>
        <v>0</v>
      </c>
      <c r="U145" s="149">
        <f t="shared" si="43"/>
        <v>0</v>
      </c>
      <c r="V145" s="146">
        <f t="shared" si="41"/>
        <v>-552</v>
      </c>
      <c r="W145" s="148">
        <f t="shared" si="43"/>
        <v>0</v>
      </c>
      <c r="X145" s="147">
        <f t="shared" si="43"/>
        <v>0</v>
      </c>
      <c r="Y145" s="148">
        <f t="shared" si="43"/>
        <v>0</v>
      </c>
      <c r="Z145" s="147">
        <f t="shared" si="43"/>
        <v>0</v>
      </c>
      <c r="AA145" s="148">
        <f t="shared" si="43"/>
        <v>0</v>
      </c>
      <c r="AB145" s="149">
        <f t="shared" si="43"/>
        <v>0</v>
      </c>
      <c r="AC145" s="146">
        <f t="shared" si="43"/>
        <v>0</v>
      </c>
    </row>
    <row r="146" spans="1:29" ht="15.75" thickTop="1" x14ac:dyDescent="0.25">
      <c r="A146" s="187">
        <v>20</v>
      </c>
      <c r="B146" s="131" t="s">
        <v>465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20"/>
      <c r="O146" s="118"/>
      <c r="P146" s="119"/>
      <c r="Q146" s="119"/>
      <c r="R146" s="119"/>
      <c r="S146" s="119"/>
      <c r="T146" s="119"/>
      <c r="U146" s="120"/>
      <c r="V146" s="121"/>
      <c r="W146" s="122"/>
      <c r="X146" s="123"/>
      <c r="Y146" s="123"/>
      <c r="Z146" s="123"/>
      <c r="AA146" s="123"/>
      <c r="AB146" s="124"/>
      <c r="AC146" s="121"/>
    </row>
    <row r="147" spans="1:29" x14ac:dyDescent="0.25">
      <c r="A147" s="187"/>
      <c r="B147" s="50" t="s">
        <v>40</v>
      </c>
      <c r="C147" s="125">
        <v>30955905.370000001</v>
      </c>
      <c r="D147" s="126">
        <v>25608881.640000001</v>
      </c>
      <c r="E147" s="126">
        <v>24214210.129999999</v>
      </c>
      <c r="F147" s="46">
        <v>28050500.579999998</v>
      </c>
      <c r="G147" s="126">
        <v>35332062.869999997</v>
      </c>
      <c r="H147" s="126">
        <v>43437884.590000004</v>
      </c>
      <c r="I147" s="126">
        <v>36535956.539999999</v>
      </c>
      <c r="J147" s="126">
        <v>28964607.890000001</v>
      </c>
      <c r="K147" s="126">
        <v>28844285.550000001</v>
      </c>
      <c r="L147" s="126">
        <v>35487362.270000003</v>
      </c>
      <c r="M147" s="126">
        <v>40109691.350000001</v>
      </c>
      <c r="N147" s="127">
        <v>35265330.689999998</v>
      </c>
      <c r="O147" s="125">
        <v>31722304.539999999</v>
      </c>
      <c r="P147" s="126">
        <v>30721872</v>
      </c>
      <c r="Q147" s="126">
        <v>32429177</v>
      </c>
      <c r="R147" s="126"/>
      <c r="S147" s="126"/>
      <c r="T147" s="126"/>
      <c r="U147" s="127"/>
      <c r="V147" s="46"/>
      <c r="W147" s="128"/>
      <c r="X147" s="129"/>
      <c r="Y147" s="129"/>
      <c r="Z147" s="129"/>
      <c r="AA147" s="129"/>
      <c r="AB147" s="130"/>
      <c r="AC147" s="81">
        <f>IF(ISERROR(GETPIVOTDATA("VALUE",'CSS WK pvt'!$J$2,"DT_FILE",AC$8,"COMMODITY",AC$6,"TRIM_CAT",TRIM(B147),"TRIM_LINE",A146))=TRUE,0,GETPIVOTDATA("VALUE",'CSS WK pvt'!$J$2,"DT_FILE",AC$8,"COMMODITY",AC$6,"TRIM_CAT",TRIM(B147),"TRIM_LINE",A146))</f>
        <v>0</v>
      </c>
    </row>
    <row r="148" spans="1:29" x14ac:dyDescent="0.25">
      <c r="A148" s="187"/>
      <c r="B148" s="50" t="s">
        <v>41</v>
      </c>
      <c r="C148" s="125">
        <v>2576328.0299999998</v>
      </c>
      <c r="D148" s="126">
        <v>2146607.7000000002</v>
      </c>
      <c r="E148" s="126">
        <v>1973846.67</v>
      </c>
      <c r="F148" s="46">
        <v>2095655.5</v>
      </c>
      <c r="G148" s="126">
        <v>2344416.08</v>
      </c>
      <c r="H148" s="126">
        <v>3020792.25</v>
      </c>
      <c r="I148" s="126">
        <v>2653929.88</v>
      </c>
      <c r="J148" s="126">
        <v>2248410.94</v>
      </c>
      <c r="K148" s="126">
        <v>2269251.4300000002</v>
      </c>
      <c r="L148" s="126">
        <v>2737026.97</v>
      </c>
      <c r="M148" s="126">
        <v>3088910.87</v>
      </c>
      <c r="N148" s="127">
        <v>2479572.21</v>
      </c>
      <c r="O148" s="125">
        <v>2232924.37</v>
      </c>
      <c r="P148" s="126">
        <v>2227272</v>
      </c>
      <c r="Q148" s="126">
        <v>2098212</v>
      </c>
      <c r="R148" s="126"/>
      <c r="S148" s="126"/>
      <c r="T148" s="126"/>
      <c r="U148" s="127"/>
      <c r="V148" s="46"/>
      <c r="W148" s="128"/>
      <c r="X148" s="129"/>
      <c r="Y148" s="129"/>
      <c r="Z148" s="129"/>
      <c r="AA148" s="129"/>
      <c r="AB148" s="130"/>
      <c r="AC148" s="81">
        <f>IF(ISERROR(GETPIVOTDATA("VALUE",'CSS WK pvt'!$J$2,"DT_FILE",AC$8,"COMMODITY",AC$6,"TRIM_CAT",TRIM(B148),"TRIM_LINE",A146))=TRUE,0,GETPIVOTDATA("VALUE",'CSS WK pvt'!$J$2,"DT_FILE",AC$8,"COMMODITY",AC$6,"TRIM_CAT",TRIM(B148),"TRIM_LINE",A146))</f>
        <v>0</v>
      </c>
    </row>
    <row r="149" spans="1:29" x14ac:dyDescent="0.25">
      <c r="A149" s="187"/>
      <c r="B149" s="50" t="s">
        <v>42</v>
      </c>
      <c r="C149" s="125">
        <v>7431596.1399999997</v>
      </c>
      <c r="D149" s="126">
        <v>6556674.79</v>
      </c>
      <c r="E149" s="126">
        <v>5872706.4800000004</v>
      </c>
      <c r="F149" s="46">
        <v>6449980.5700000003</v>
      </c>
      <c r="G149" s="126">
        <v>7156248.5700000003</v>
      </c>
      <c r="H149" s="126">
        <v>7897689.1100000003</v>
      </c>
      <c r="I149" s="126">
        <v>7528842.9100000001</v>
      </c>
      <c r="J149" s="126">
        <v>6451058.9500000002</v>
      </c>
      <c r="K149" s="126">
        <v>6342638.6500000004</v>
      </c>
      <c r="L149" s="126">
        <v>7671335.7800000003</v>
      </c>
      <c r="M149" s="126">
        <v>8364727.5499999998</v>
      </c>
      <c r="N149" s="127">
        <v>7831699.0800000001</v>
      </c>
      <c r="O149" s="125">
        <v>7211183.5999999996</v>
      </c>
      <c r="P149" s="126">
        <v>6907526</v>
      </c>
      <c r="Q149" s="126">
        <v>6346893</v>
      </c>
      <c r="R149" s="126"/>
      <c r="S149" s="126"/>
      <c r="T149" s="126"/>
      <c r="U149" s="127"/>
      <c r="V149" s="46"/>
      <c r="W149" s="128"/>
      <c r="X149" s="129"/>
      <c r="Y149" s="129"/>
      <c r="Z149" s="129"/>
      <c r="AA149" s="129"/>
      <c r="AB149" s="130"/>
      <c r="AC149" s="81">
        <f>IF(ISERROR(GETPIVOTDATA("VALUE",'CSS WK pvt'!$J$2,"DT_FILE",AC$8,"COMMODITY",AC$6,"TRIM_CAT",TRIM(B149),"TRIM_LINE",A146))=TRUE,0,GETPIVOTDATA("VALUE",'CSS WK pvt'!$J$2,"DT_FILE",AC$8,"COMMODITY",AC$6,"TRIM_CAT",TRIM(B149),"TRIM_LINE",A146))</f>
        <v>0</v>
      </c>
    </row>
    <row r="150" spans="1:29" x14ac:dyDescent="0.25">
      <c r="A150" s="187"/>
      <c r="B150" s="50" t="s">
        <v>43</v>
      </c>
      <c r="C150" s="125">
        <v>12767529.970000001</v>
      </c>
      <c r="D150" s="126">
        <v>11641174.460000001</v>
      </c>
      <c r="E150" s="126">
        <v>10810663.779999999</v>
      </c>
      <c r="F150" s="46">
        <v>11347866.26</v>
      </c>
      <c r="G150" s="126">
        <v>12030757.539999999</v>
      </c>
      <c r="H150" s="126">
        <v>12527809.9</v>
      </c>
      <c r="I150" s="126">
        <v>12330253.73</v>
      </c>
      <c r="J150" s="126">
        <v>11208640.119999999</v>
      </c>
      <c r="K150" s="126">
        <v>10567197.029999999</v>
      </c>
      <c r="L150" s="126">
        <v>12431401.4</v>
      </c>
      <c r="M150" s="126">
        <v>13672163.85</v>
      </c>
      <c r="N150" s="127">
        <v>12927090.75</v>
      </c>
      <c r="O150" s="125">
        <v>11710033.289999999</v>
      </c>
      <c r="P150" s="126">
        <v>12099491</v>
      </c>
      <c r="Q150" s="126">
        <v>11860778</v>
      </c>
      <c r="R150" s="126"/>
      <c r="S150" s="126"/>
      <c r="T150" s="126"/>
      <c r="U150" s="127"/>
      <c r="V150" s="46"/>
      <c r="W150" s="128"/>
      <c r="X150" s="129"/>
      <c r="Y150" s="129"/>
      <c r="Z150" s="129"/>
      <c r="AA150" s="129"/>
      <c r="AB150" s="130"/>
      <c r="AC150" s="81">
        <f>IF(ISERROR(GETPIVOTDATA("VALUE",'CSS WK pvt'!$J$2,"DT_FILE",AC$8,"COMMODITY",AC$6,"TRIM_CAT",TRIM(B150),"TRIM_LINE",A146))=TRUE,0,GETPIVOTDATA("VALUE",'CSS WK pvt'!$J$2,"DT_FILE",AC$8,"COMMODITY",AC$6,"TRIM_CAT",TRIM(B150),"TRIM_LINE",A146))</f>
        <v>0</v>
      </c>
    </row>
    <row r="151" spans="1:29" x14ac:dyDescent="0.25">
      <c r="A151" s="187"/>
      <c r="B151" s="50" t="s">
        <v>44</v>
      </c>
      <c r="C151" s="125">
        <v>15252895.32</v>
      </c>
      <c r="D151" s="126">
        <v>14598452.75</v>
      </c>
      <c r="E151" s="126">
        <v>12564331.07</v>
      </c>
      <c r="F151" s="46">
        <v>14148290.74</v>
      </c>
      <c r="G151" s="126">
        <v>13826718.949999999</v>
      </c>
      <c r="H151" s="126">
        <v>14646131.130000001</v>
      </c>
      <c r="I151" s="126">
        <v>15663748.83</v>
      </c>
      <c r="J151" s="126">
        <v>14326614</v>
      </c>
      <c r="K151" s="126">
        <v>13951052.810000001</v>
      </c>
      <c r="L151" s="126">
        <v>14233765.199999999</v>
      </c>
      <c r="M151" s="126">
        <v>14617621.4</v>
      </c>
      <c r="N151" s="127">
        <v>15238560.1</v>
      </c>
      <c r="O151" s="125">
        <v>12527458.449999999</v>
      </c>
      <c r="P151" s="126">
        <v>15138288</v>
      </c>
      <c r="Q151" s="126">
        <v>13963607</v>
      </c>
      <c r="R151" s="126"/>
      <c r="S151" s="126"/>
      <c r="T151" s="126"/>
      <c r="U151" s="127"/>
      <c r="V151" s="46"/>
      <c r="W151" s="128"/>
      <c r="X151" s="129"/>
      <c r="Y151" s="129"/>
      <c r="Z151" s="129"/>
      <c r="AA151" s="129"/>
      <c r="AB151" s="130"/>
      <c r="AC151" s="81">
        <f>IF(ISERROR(GETPIVOTDATA("VALUE",'CSS WK pvt'!$J$2,"DT_FILE",AC$8,"COMMODITY",AC$6,"TRIM_CAT",TRIM(B151),"TRIM_LINE",A146))=TRUE,0,GETPIVOTDATA("VALUE",'CSS WK pvt'!$J$2,"DT_FILE",AC$8,"COMMODITY",AC$6,"TRIM_CAT",TRIM(B151),"TRIM_LINE",A146))</f>
        <v>0</v>
      </c>
    </row>
    <row r="152" spans="1:29" x14ac:dyDescent="0.25">
      <c r="A152" s="187"/>
      <c r="B152" s="50" t="s">
        <v>45</v>
      </c>
      <c r="C152" s="150">
        <f>SUM(C147:C151)</f>
        <v>68984254.829999998</v>
      </c>
      <c r="D152" s="167">
        <f>SUM(D147:D151)</f>
        <v>60551791.340000004</v>
      </c>
      <c r="E152" s="167">
        <f t="shared" ref="E152:O152" si="44">SUM(E147:E151)</f>
        <v>55435758.129999995</v>
      </c>
      <c r="F152" s="168">
        <f t="shared" si="44"/>
        <v>62092293.649999999</v>
      </c>
      <c r="G152" s="167">
        <f t="shared" si="44"/>
        <v>70690204.00999999</v>
      </c>
      <c r="H152" s="167">
        <f t="shared" si="44"/>
        <v>81530306.980000004</v>
      </c>
      <c r="I152" s="167">
        <f t="shared" si="44"/>
        <v>74712731.890000001</v>
      </c>
      <c r="J152" s="167">
        <f t="shared" si="44"/>
        <v>63199331.899999999</v>
      </c>
      <c r="K152" s="167">
        <f t="shared" si="44"/>
        <v>61974425.470000006</v>
      </c>
      <c r="L152" s="167">
        <f t="shared" si="44"/>
        <v>72560891.620000005</v>
      </c>
      <c r="M152" s="167">
        <f t="shared" si="44"/>
        <v>79853115.019999996</v>
      </c>
      <c r="N152" s="169">
        <f t="shared" si="44"/>
        <v>73742252.829999998</v>
      </c>
      <c r="O152" s="166">
        <f t="shared" si="44"/>
        <v>65403904.25</v>
      </c>
      <c r="P152" s="167">
        <v>67094449</v>
      </c>
      <c r="Q152" s="167">
        <v>66698667</v>
      </c>
      <c r="R152" s="167"/>
      <c r="S152" s="167"/>
      <c r="T152" s="167"/>
      <c r="U152" s="169"/>
      <c r="V152" s="168"/>
      <c r="W152" s="170"/>
      <c r="X152" s="171"/>
      <c r="Y152" s="171"/>
      <c r="Z152" s="171"/>
      <c r="AA152" s="171"/>
      <c r="AB152" s="172"/>
      <c r="AC152" s="58">
        <f t="shared" ref="AC152" si="45">SUM(AC147:AC151)</f>
        <v>0</v>
      </c>
    </row>
    <row r="153" spans="1:29" x14ac:dyDescent="0.25">
      <c r="A153" s="187">
        <v>21</v>
      </c>
      <c r="B153" s="110" t="s">
        <v>464</v>
      </c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1"/>
      <c r="P153" s="112"/>
      <c r="Q153" s="112"/>
      <c r="R153" s="112"/>
      <c r="S153" s="112"/>
      <c r="T153" s="112"/>
      <c r="U153" s="113"/>
      <c r="V153" s="114"/>
      <c r="W153" s="115"/>
      <c r="X153" s="116"/>
      <c r="Y153" s="116"/>
      <c r="Z153" s="116"/>
      <c r="AA153" s="116"/>
      <c r="AB153" s="117"/>
      <c r="AC153" s="114"/>
    </row>
    <row r="154" spans="1:29" x14ac:dyDescent="0.25">
      <c r="A154" s="187"/>
      <c r="B154" s="77" t="s">
        <v>40</v>
      </c>
      <c r="C154" s="215"/>
      <c r="D154" s="216">
        <f t="shared" ref="D154:Q154" si="46">(C68+C147+D98-D68-D147)/(C68+C147+D98-D147)</f>
        <v>0.63071213668185033</v>
      </c>
      <c r="E154" s="216">
        <f t="shared" si="46"/>
        <v>0.64474999903104047</v>
      </c>
      <c r="F154" s="217">
        <f t="shared" si="46"/>
        <v>0.62168607514711471</v>
      </c>
      <c r="G154" s="216">
        <f t="shared" si="46"/>
        <v>0.68430307587706041</v>
      </c>
      <c r="H154" s="216">
        <f t="shared" si="46"/>
        <v>0.68565574585131706</v>
      </c>
      <c r="I154" s="216">
        <f t="shared" si="46"/>
        <v>0.67483534647843213</v>
      </c>
      <c r="J154" s="216">
        <f t="shared" si="46"/>
        <v>0.66264601370566101</v>
      </c>
      <c r="K154" s="216">
        <f t="shared" si="46"/>
        <v>0.56082005726140349</v>
      </c>
      <c r="L154" s="216">
        <f t="shared" si="46"/>
        <v>0.60391934812296322</v>
      </c>
      <c r="M154" s="216">
        <f t="shared" si="46"/>
        <v>0.63788383346421307</v>
      </c>
      <c r="N154" s="218">
        <f t="shared" si="46"/>
        <v>0.57413688871529855</v>
      </c>
      <c r="O154" s="215">
        <f t="shared" si="46"/>
        <v>0.57111222034804077</v>
      </c>
      <c r="P154" s="216">
        <f t="shared" si="46"/>
        <v>0.52140194089274816</v>
      </c>
      <c r="Q154" s="216">
        <f t="shared" si="46"/>
        <v>0.35799390206191656</v>
      </c>
      <c r="R154" s="216"/>
      <c r="S154" s="216"/>
      <c r="T154" s="216"/>
      <c r="U154" s="218"/>
      <c r="V154" s="217"/>
      <c r="W154" s="219"/>
      <c r="X154" s="220"/>
      <c r="Y154" s="220"/>
      <c r="Z154" s="220"/>
      <c r="AA154" s="220"/>
      <c r="AB154" s="221"/>
      <c r="AC154" s="222"/>
    </row>
    <row r="155" spans="1:29" x14ac:dyDescent="0.25">
      <c r="A155" s="187"/>
      <c r="B155" s="77" t="s">
        <v>41</v>
      </c>
      <c r="C155" s="215"/>
      <c r="D155" s="216">
        <f t="shared" ref="D155:Q155" si="47">(C70+C148+D99-D70-D148)/(C70+C148+D99-D148)</f>
        <v>0.21053707748547873</v>
      </c>
      <c r="E155" s="216">
        <f t="shared" si="47"/>
        <v>0.24463109909835259</v>
      </c>
      <c r="F155" s="217">
        <f t="shared" si="47"/>
        <v>0.20989307910882862</v>
      </c>
      <c r="G155" s="216">
        <f t="shared" si="47"/>
        <v>0.24196726867937149</v>
      </c>
      <c r="H155" s="216">
        <f t="shared" si="47"/>
        <v>0.22500029916099443</v>
      </c>
      <c r="I155" s="216">
        <f t="shared" si="47"/>
        <v>0.21884967796053623</v>
      </c>
      <c r="J155" s="216">
        <f t="shared" si="47"/>
        <v>0.22288899940628193</v>
      </c>
      <c r="K155" s="216">
        <f t="shared" si="47"/>
        <v>0.16876347534626696</v>
      </c>
      <c r="L155" s="216">
        <f t="shared" si="47"/>
        <v>0.19237785271591412</v>
      </c>
      <c r="M155" s="216">
        <f t="shared" si="47"/>
        <v>0.18939038173219025</v>
      </c>
      <c r="N155" s="218">
        <f t="shared" si="47"/>
        <v>0.20940838327879016</v>
      </c>
      <c r="O155" s="215">
        <f t="shared" si="47"/>
        <v>0.1781233921976661</v>
      </c>
      <c r="P155" s="216">
        <f t="shared" si="47"/>
        <v>0.15921329793130734</v>
      </c>
      <c r="Q155" s="216">
        <f t="shared" si="47"/>
        <v>0.11270742300816361</v>
      </c>
      <c r="R155" s="216"/>
      <c r="S155" s="216"/>
      <c r="T155" s="216"/>
      <c r="U155" s="218"/>
      <c r="V155" s="217"/>
      <c r="W155" s="219"/>
      <c r="X155" s="220"/>
      <c r="Y155" s="220"/>
      <c r="Z155" s="220"/>
      <c r="AA155" s="220"/>
      <c r="AB155" s="221"/>
      <c r="AC155" s="222"/>
    </row>
    <row r="156" spans="1:29" x14ac:dyDescent="0.25">
      <c r="A156" s="187"/>
      <c r="B156" s="77" t="s">
        <v>42</v>
      </c>
      <c r="C156" s="215"/>
      <c r="D156" s="216">
        <f t="shared" ref="D156:Q156" si="48">(C72+C149+D100-D72-D149)/(C72+C149+D100-D149)</f>
        <v>0.75558968123355985</v>
      </c>
      <c r="E156" s="216">
        <f t="shared" si="48"/>
        <v>0.76254733196928748</v>
      </c>
      <c r="F156" s="217">
        <f t="shared" si="48"/>
        <v>0.76975457375215306</v>
      </c>
      <c r="G156" s="216">
        <f t="shared" si="48"/>
        <v>0.76986272639208564</v>
      </c>
      <c r="H156" s="216">
        <f t="shared" si="48"/>
        <v>0.79089875322801062</v>
      </c>
      <c r="I156" s="216">
        <f t="shared" si="48"/>
        <v>0.76078639681387883</v>
      </c>
      <c r="J156" s="216">
        <f t="shared" si="48"/>
        <v>0.78044110347779616</v>
      </c>
      <c r="K156" s="216">
        <f t="shared" si="48"/>
        <v>0.71432808145716009</v>
      </c>
      <c r="L156" s="216">
        <f t="shared" si="48"/>
        <v>0.74266636893371352</v>
      </c>
      <c r="M156" s="216">
        <f t="shared" si="48"/>
        <v>0.77283910974153713</v>
      </c>
      <c r="N156" s="218">
        <f t="shared" si="48"/>
        <v>0.74585566593578045</v>
      </c>
      <c r="O156" s="215">
        <f t="shared" si="48"/>
        <v>0.7010267683395881</v>
      </c>
      <c r="P156" s="216">
        <f t="shared" si="48"/>
        <v>0.5866528082693554</v>
      </c>
      <c r="Q156" s="216">
        <f t="shared" si="48"/>
        <v>0.47394631740647647</v>
      </c>
      <c r="R156" s="216"/>
      <c r="S156" s="216"/>
      <c r="T156" s="216"/>
      <c r="U156" s="218"/>
      <c r="V156" s="217"/>
      <c r="W156" s="219"/>
      <c r="X156" s="220"/>
      <c r="Y156" s="220"/>
      <c r="Z156" s="220"/>
      <c r="AA156" s="220"/>
      <c r="AB156" s="221"/>
      <c r="AC156" s="222"/>
    </row>
    <row r="157" spans="1:29" x14ac:dyDescent="0.25">
      <c r="A157" s="187"/>
      <c r="B157" s="77" t="s">
        <v>43</v>
      </c>
      <c r="C157" s="215"/>
      <c r="D157" s="216">
        <f t="shared" ref="D157:Q157" si="49">(C73+C150+D101-D73-D150)/(C73+C150+D101-D150)</f>
        <v>0.85561288910572264</v>
      </c>
      <c r="E157" s="216">
        <f t="shared" si="49"/>
        <v>0.88230090471086009</v>
      </c>
      <c r="F157" s="217">
        <f t="shared" si="49"/>
        <v>0.88626660139822167</v>
      </c>
      <c r="G157" s="216">
        <f t="shared" si="49"/>
        <v>0.88664325043912018</v>
      </c>
      <c r="H157" s="216">
        <f t="shared" si="49"/>
        <v>0.88962536977943185</v>
      </c>
      <c r="I157" s="216">
        <f t="shared" si="49"/>
        <v>0.8682156741750513</v>
      </c>
      <c r="J157" s="216">
        <f t="shared" si="49"/>
        <v>0.88736079001303003</v>
      </c>
      <c r="K157" s="216">
        <f t="shared" si="49"/>
        <v>0.82699573833629414</v>
      </c>
      <c r="L157" s="216">
        <f t="shared" si="49"/>
        <v>0.84684031727463382</v>
      </c>
      <c r="M157" s="216">
        <f t="shared" si="49"/>
        <v>0.88113435562855558</v>
      </c>
      <c r="N157" s="218">
        <f t="shared" si="49"/>
        <v>0.86429434754866563</v>
      </c>
      <c r="O157" s="215">
        <f t="shared" si="49"/>
        <v>0.8288635470281982</v>
      </c>
      <c r="P157" s="216">
        <f t="shared" si="49"/>
        <v>0.70004308013429506</v>
      </c>
      <c r="Q157" s="216">
        <f t="shared" si="49"/>
        <v>0.61748918543834308</v>
      </c>
      <c r="R157" s="216"/>
      <c r="S157" s="216"/>
      <c r="T157" s="216"/>
      <c r="U157" s="218"/>
      <c r="V157" s="217"/>
      <c r="W157" s="219"/>
      <c r="X157" s="220"/>
      <c r="Y157" s="220"/>
      <c r="Z157" s="220"/>
      <c r="AA157" s="220"/>
      <c r="AB157" s="221"/>
      <c r="AC157" s="222"/>
    </row>
    <row r="158" spans="1:29" x14ac:dyDescent="0.25">
      <c r="A158" s="187"/>
      <c r="B158" s="77" t="s">
        <v>44</v>
      </c>
      <c r="C158" s="215"/>
      <c r="D158" s="216">
        <f t="shared" ref="D158:Q158" si="50">(C74+C151+D102-D74-D151)/(C74+C151+D102-D151)</f>
        <v>0.89530639577071314</v>
      </c>
      <c r="E158" s="216">
        <f t="shared" si="50"/>
        <v>0.92259370248201811</v>
      </c>
      <c r="F158" s="217">
        <f t="shared" si="50"/>
        <v>0.91653428359372169</v>
      </c>
      <c r="G158" s="216">
        <f t="shared" si="50"/>
        <v>0.90841641471737944</v>
      </c>
      <c r="H158" s="216">
        <f t="shared" si="50"/>
        <v>0.9402587935793274</v>
      </c>
      <c r="I158" s="216">
        <f t="shared" si="50"/>
        <v>0.88164537318843317</v>
      </c>
      <c r="J158" s="216">
        <f t="shared" si="50"/>
        <v>0.9500999713149445</v>
      </c>
      <c r="K158" s="216">
        <f t="shared" si="50"/>
        <v>0.90325752320250852</v>
      </c>
      <c r="L158" s="216">
        <f t="shared" si="50"/>
        <v>0.88106372045346515</v>
      </c>
      <c r="M158" s="216">
        <f t="shared" si="50"/>
        <v>0.89304673537354051</v>
      </c>
      <c r="N158" s="218">
        <f t="shared" si="50"/>
        <v>0.91425090643507423</v>
      </c>
      <c r="O158" s="215">
        <f t="shared" si="50"/>
        <v>0.86873872351054937</v>
      </c>
      <c r="P158" s="216">
        <f t="shared" si="50"/>
        <v>0.85539964811580327</v>
      </c>
      <c r="Q158" s="216">
        <f t="shared" si="50"/>
        <v>0.78425533757490695</v>
      </c>
      <c r="R158" s="216"/>
      <c r="S158" s="216"/>
      <c r="T158" s="216"/>
      <c r="U158" s="218"/>
      <c r="V158" s="217"/>
      <c r="W158" s="219"/>
      <c r="X158" s="220"/>
      <c r="Y158" s="220"/>
      <c r="Z158" s="220"/>
      <c r="AA158" s="220"/>
      <c r="AB158" s="221"/>
      <c r="AC158" s="222"/>
    </row>
    <row r="159" spans="1:29" ht="15.75" thickBot="1" x14ac:dyDescent="0.3">
      <c r="A159" s="187"/>
      <c r="B159" s="85" t="s">
        <v>45</v>
      </c>
      <c r="C159" s="223"/>
      <c r="D159" s="224">
        <f t="shared" ref="D159:Q159" si="51">(C75+C152+D103-D75-D152)/(C75+C152+D103-D152)</f>
        <v>0.68194619899927622</v>
      </c>
      <c r="E159" s="224">
        <f t="shared" si="51"/>
        <v>0.70140124143580407</v>
      </c>
      <c r="F159" s="225">
        <f t="shared" si="51"/>
        <v>0.67925587931629527</v>
      </c>
      <c r="G159" s="224">
        <f t="shared" si="51"/>
        <v>0.72148428801220843</v>
      </c>
      <c r="H159" s="224">
        <f t="shared" si="51"/>
        <v>0.72434453036787871</v>
      </c>
      <c r="I159" s="224">
        <f t="shared" si="51"/>
        <v>0.69798512355622078</v>
      </c>
      <c r="J159" s="224">
        <f t="shared" si="51"/>
        <v>0.71305693817289761</v>
      </c>
      <c r="K159" s="224">
        <f t="shared" si="51"/>
        <v>0.61835886570953014</v>
      </c>
      <c r="L159" s="224">
        <f t="shared" si="51"/>
        <v>0.64752925917133919</v>
      </c>
      <c r="M159" s="224">
        <f t="shared" si="51"/>
        <v>0.68045591450658827</v>
      </c>
      <c r="N159" s="226">
        <f t="shared" si="51"/>
        <v>0.63777569453718419</v>
      </c>
      <c r="O159" s="223">
        <f t="shared" si="51"/>
        <v>0.61972635239183138</v>
      </c>
      <c r="P159" s="224">
        <f t="shared" si="51"/>
        <v>0.55585524849000012</v>
      </c>
      <c r="Q159" s="224">
        <f t="shared" si="51"/>
        <v>0.42314771353607483</v>
      </c>
      <c r="R159" s="224"/>
      <c r="S159" s="224"/>
      <c r="T159" s="224"/>
      <c r="U159" s="226"/>
      <c r="V159" s="225"/>
      <c r="W159" s="227"/>
      <c r="X159" s="228"/>
      <c r="Y159" s="228"/>
      <c r="Z159" s="228"/>
      <c r="AA159" s="228"/>
      <c r="AB159" s="229"/>
      <c r="AC159" s="225"/>
    </row>
    <row r="160" spans="1:29" x14ac:dyDescent="0.25">
      <c r="A160" s="187"/>
    </row>
    <row r="161" spans="1:2" x14ac:dyDescent="0.25">
      <c r="A161" s="187"/>
    </row>
    <row r="162" spans="1:2" x14ac:dyDescent="0.25">
      <c r="A162" s="187"/>
    </row>
    <row r="163" spans="1:2" x14ac:dyDescent="0.25">
      <c r="A163" s="187"/>
    </row>
    <row r="164" spans="1:2" x14ac:dyDescent="0.25">
      <c r="A164" s="187"/>
    </row>
    <row r="165" spans="1:2" x14ac:dyDescent="0.25">
      <c r="B165" s="1" t="s">
        <v>26</v>
      </c>
    </row>
    <row r="166" spans="1:2" x14ac:dyDescent="0.25">
      <c r="B166" s="39" t="s">
        <v>236</v>
      </c>
    </row>
    <row r="167" spans="1:2" x14ac:dyDescent="0.25">
      <c r="B167" s="2" t="s">
        <v>214</v>
      </c>
    </row>
    <row r="169" spans="1:2" x14ac:dyDescent="0.25">
      <c r="B169" s="40" t="s">
        <v>25</v>
      </c>
    </row>
    <row r="170" spans="1:2" x14ac:dyDescent="0.25">
      <c r="B170" s="2" t="s">
        <v>28</v>
      </c>
    </row>
    <row r="171" spans="1:2" x14ac:dyDescent="0.25">
      <c r="B171" s="2" t="s">
        <v>29</v>
      </c>
    </row>
    <row r="172" spans="1:2" x14ac:dyDescent="0.25">
      <c r="B172" s="2" t="s">
        <v>30</v>
      </c>
    </row>
    <row r="173" spans="1:2" x14ac:dyDescent="0.25">
      <c r="B173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4B3C6-E205-42FF-A697-578F7607BDF8}">
  <sheetPr>
    <tabColor rgb="FF0070C0"/>
  </sheetPr>
  <dimension ref="A1:AC169"/>
  <sheetViews>
    <sheetView workbookViewId="0">
      <pane xSplit="2" ySplit="8" topLeftCell="I150" activePane="bottomRight" state="frozen"/>
      <selection sqref="A1:A1048576"/>
      <selection pane="topRight" sqref="A1:A1048576"/>
      <selection pane="bottomLeft" sqref="A1:A1048576"/>
      <selection pane="bottomRight" activeCell="U86" sqref="U86"/>
    </sheetView>
  </sheetViews>
  <sheetFormatPr defaultRowHeight="15" x14ac:dyDescent="0.25"/>
  <cols>
    <col min="1" max="1" width="4.7109375" style="185" customWidth="1"/>
    <col min="2" max="2" width="40.7109375" style="2" customWidth="1"/>
    <col min="3" max="29" width="13.7109375" style="2" customWidth="1"/>
    <col min="30" max="16384" width="9.140625" style="2"/>
  </cols>
  <sheetData>
    <row r="1" spans="1:29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41"/>
      <c r="Y1" s="41"/>
      <c r="Z1" s="41"/>
      <c r="AA1" s="41"/>
      <c r="AB1" s="42"/>
    </row>
    <row r="2" spans="1:29" ht="27.6" customHeight="1" thickTop="1" x14ac:dyDescent="0.25">
      <c r="B2" s="4" t="s">
        <v>210</v>
      </c>
      <c r="C2" s="5" t="s">
        <v>211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</row>
    <row r="3" spans="1:29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</row>
    <row r="4" spans="1:29" ht="27.6" customHeight="1" x14ac:dyDescent="0.25">
      <c r="B4" s="4" t="s">
        <v>2</v>
      </c>
      <c r="C4" s="13">
        <v>43941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</row>
    <row r="5" spans="1:29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</row>
    <row r="6" spans="1:29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 t="s">
        <v>463</v>
      </c>
    </row>
    <row r="7" spans="1:29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15</v>
      </c>
      <c r="W7" s="28"/>
      <c r="X7" s="28"/>
      <c r="Y7" s="28"/>
      <c r="Z7" s="28"/>
      <c r="AA7" s="28"/>
      <c r="AB7" s="29"/>
      <c r="AC7" s="27" t="s">
        <v>94</v>
      </c>
    </row>
    <row r="8" spans="1:29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195">
        <v>43967</v>
      </c>
      <c r="R8" s="34" t="s">
        <v>11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34" t="s">
        <v>11</v>
      </c>
      <c r="Z8" s="34" t="s">
        <v>12</v>
      </c>
      <c r="AA8" s="34" t="s">
        <v>3</v>
      </c>
      <c r="AB8" s="38" t="s">
        <v>13</v>
      </c>
      <c r="AC8" s="43">
        <v>43967</v>
      </c>
    </row>
    <row r="9" spans="1:29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72"/>
      <c r="W9" s="73"/>
      <c r="X9" s="74"/>
      <c r="Y9" s="74"/>
      <c r="Z9" s="74"/>
      <c r="AA9" s="74"/>
      <c r="AB9" s="75"/>
      <c r="AC9" s="72"/>
    </row>
    <row r="10" spans="1:29" s="76" customFormat="1" x14ac:dyDescent="0.25">
      <c r="A10" s="187"/>
      <c r="B10" s="77" t="s">
        <v>40</v>
      </c>
      <c r="C10" s="78">
        <v>222692</v>
      </c>
      <c r="D10" s="79">
        <v>222614</v>
      </c>
      <c r="E10" s="79">
        <v>222273</v>
      </c>
      <c r="F10" s="79">
        <v>222068</v>
      </c>
      <c r="G10" s="79">
        <v>221977</v>
      </c>
      <c r="H10" s="79">
        <v>222043</v>
      </c>
      <c r="I10" s="79">
        <v>222334</v>
      </c>
      <c r="J10" s="79">
        <v>222714</v>
      </c>
      <c r="K10" s="79">
        <v>224268</v>
      </c>
      <c r="L10" s="79">
        <v>225445</v>
      </c>
      <c r="M10" s="79">
        <v>225330</v>
      </c>
      <c r="N10" s="80">
        <v>225922</v>
      </c>
      <c r="O10" s="78">
        <v>226356</v>
      </c>
      <c r="P10" s="79">
        <v>226961</v>
      </c>
      <c r="Q10" s="79">
        <v>226465</v>
      </c>
      <c r="R10" s="79"/>
      <c r="S10" s="79"/>
      <c r="T10" s="79"/>
      <c r="U10" s="80"/>
      <c r="V10" s="81">
        <f>O10-C10</f>
        <v>3664</v>
      </c>
      <c r="W10" s="82"/>
      <c r="X10" s="83"/>
      <c r="Y10" s="83"/>
      <c r="Z10" s="83"/>
      <c r="AA10" s="83"/>
      <c r="AB10" s="84"/>
      <c r="AC10" s="81">
        <f>IF(ISERROR(GETPIVOTDATA("VALUE",'CSS WK pvt'!$J$2,"DT_FILE",AC$8,"COMMODITY",AC$6,"TRIM_CAT",TRIM(B10),"TRIM_LINE",A9))=TRUE,0,GETPIVOTDATA("VALUE",'CSS WK pvt'!$J$2,"DT_FILE",AC$8,"COMMODITY",AC$6,"TRIM_CAT",TRIM(B10),"TRIM_LINE",A9))</f>
        <v>0</v>
      </c>
    </row>
    <row r="11" spans="1:29" s="76" customFormat="1" x14ac:dyDescent="0.25">
      <c r="A11" s="187"/>
      <c r="B11" s="77" t="s">
        <v>41</v>
      </c>
      <c r="C11" s="78">
        <v>20348</v>
      </c>
      <c r="D11" s="79">
        <v>20333</v>
      </c>
      <c r="E11" s="79">
        <v>20344</v>
      </c>
      <c r="F11" s="79">
        <v>20299</v>
      </c>
      <c r="G11" s="79">
        <v>20268</v>
      </c>
      <c r="H11" s="79">
        <v>20257</v>
      </c>
      <c r="I11" s="79">
        <v>20248</v>
      </c>
      <c r="J11" s="79">
        <v>20320</v>
      </c>
      <c r="K11" s="79">
        <v>20456</v>
      </c>
      <c r="L11" s="79">
        <v>20531</v>
      </c>
      <c r="M11" s="79">
        <v>20537</v>
      </c>
      <c r="N11" s="80">
        <v>20563</v>
      </c>
      <c r="O11" s="78">
        <v>20575</v>
      </c>
      <c r="P11" s="79">
        <v>20581</v>
      </c>
      <c r="Q11" s="79">
        <v>21112</v>
      </c>
      <c r="R11" s="79"/>
      <c r="S11" s="79"/>
      <c r="T11" s="79"/>
      <c r="U11" s="80"/>
      <c r="V11" s="81">
        <f t="shared" ref="V11:V14" si="0">O11-C11</f>
        <v>227</v>
      </c>
      <c r="W11" s="82"/>
      <c r="X11" s="83"/>
      <c r="Y11" s="83"/>
      <c r="Z11" s="83"/>
      <c r="AA11" s="83"/>
      <c r="AB11" s="84"/>
      <c r="AC11" s="81">
        <f>IF(ISERROR(GETPIVOTDATA("VALUE",'CSS WK pvt'!$J$2,"DT_FILE",AC$8,"COMMODITY",AC$6,"TRIM_CAT",TRIM(B11),"TRIM_LINE",A9))=TRUE,0,GETPIVOTDATA("VALUE",'CSS WK pvt'!$J$2,"DT_FILE",AC$8,"COMMODITY",AC$6,"TRIM_CAT",TRIM(B11),"TRIM_LINE",A9))</f>
        <v>0</v>
      </c>
    </row>
    <row r="12" spans="1:29" s="76" customFormat="1" x14ac:dyDescent="0.25">
      <c r="A12" s="187"/>
      <c r="B12" s="77" t="s">
        <v>42</v>
      </c>
      <c r="C12" s="78">
        <v>18657</v>
      </c>
      <c r="D12" s="79">
        <v>18643</v>
      </c>
      <c r="E12" s="79">
        <v>18600</v>
      </c>
      <c r="F12" s="79">
        <v>18536</v>
      </c>
      <c r="G12" s="79">
        <v>18504</v>
      </c>
      <c r="H12" s="79">
        <v>18512</v>
      </c>
      <c r="I12" s="79">
        <v>18530</v>
      </c>
      <c r="J12" s="79">
        <v>18601</v>
      </c>
      <c r="K12" s="79">
        <v>18889</v>
      </c>
      <c r="L12" s="79">
        <v>19026</v>
      </c>
      <c r="M12" s="79">
        <v>19036</v>
      </c>
      <c r="N12" s="80">
        <v>19131</v>
      </c>
      <c r="O12" s="78">
        <v>19170</v>
      </c>
      <c r="P12" s="79">
        <v>19219</v>
      </c>
      <c r="Q12" s="79">
        <v>19201</v>
      </c>
      <c r="R12" s="79"/>
      <c r="S12" s="79"/>
      <c r="T12" s="79"/>
      <c r="U12" s="80"/>
      <c r="V12" s="81">
        <f t="shared" si="0"/>
        <v>513</v>
      </c>
      <c r="W12" s="82"/>
      <c r="X12" s="83"/>
      <c r="Y12" s="83"/>
      <c r="Z12" s="83"/>
      <c r="AA12" s="83"/>
      <c r="AB12" s="84"/>
      <c r="AC12" s="81">
        <f>IF(ISERROR(GETPIVOTDATA("VALUE",'CSS WK pvt'!$J$2,"DT_FILE",AC$8,"COMMODITY",AC$6,"TRIM_CAT",TRIM(B12),"TRIM_LINE",A9))=TRUE,0,GETPIVOTDATA("VALUE",'CSS WK pvt'!$J$2,"DT_FILE",AC$8,"COMMODITY",AC$6,"TRIM_CAT",TRIM(B12),"TRIM_LINE",A9))</f>
        <v>0</v>
      </c>
    </row>
    <row r="13" spans="1:29" s="76" customFormat="1" x14ac:dyDescent="0.25">
      <c r="A13" s="187"/>
      <c r="B13" s="77" t="s">
        <v>43</v>
      </c>
      <c r="C13" s="78">
        <v>5102</v>
      </c>
      <c r="D13" s="79">
        <v>5104</v>
      </c>
      <c r="E13" s="79">
        <v>5100</v>
      </c>
      <c r="F13" s="79">
        <v>5101</v>
      </c>
      <c r="G13" s="79">
        <v>5102</v>
      </c>
      <c r="H13" s="79">
        <v>5102</v>
      </c>
      <c r="I13" s="79">
        <v>5115</v>
      </c>
      <c r="J13" s="79">
        <v>5124</v>
      </c>
      <c r="K13" s="79">
        <v>5151</v>
      </c>
      <c r="L13" s="79">
        <v>5169</v>
      </c>
      <c r="M13" s="79">
        <v>5170</v>
      </c>
      <c r="N13" s="80">
        <v>5182</v>
      </c>
      <c r="O13" s="78">
        <v>5179</v>
      </c>
      <c r="P13" s="79">
        <v>5189</v>
      </c>
      <c r="Q13" s="79">
        <v>5189</v>
      </c>
      <c r="R13" s="79"/>
      <c r="S13" s="79"/>
      <c r="T13" s="79"/>
      <c r="U13" s="80"/>
      <c r="V13" s="81">
        <f t="shared" si="0"/>
        <v>77</v>
      </c>
      <c r="W13" s="82"/>
      <c r="X13" s="83"/>
      <c r="Y13" s="83"/>
      <c r="Z13" s="83"/>
      <c r="AA13" s="83"/>
      <c r="AB13" s="84"/>
      <c r="AC13" s="81">
        <f>IF(ISERROR(GETPIVOTDATA("VALUE",'CSS WK pvt'!$J$2,"DT_FILE",AC$8,"COMMODITY",AC$6,"TRIM_CAT",TRIM(B13),"TRIM_LINE",A9))=TRUE,0,GETPIVOTDATA("VALUE",'CSS WK pvt'!$J$2,"DT_FILE",AC$8,"COMMODITY",AC$6,"TRIM_CAT",TRIM(B13),"TRIM_LINE",A9))</f>
        <v>0</v>
      </c>
    </row>
    <row r="14" spans="1:29" s="76" customFormat="1" x14ac:dyDescent="0.25">
      <c r="A14" s="187"/>
      <c r="B14" s="77" t="s">
        <v>44</v>
      </c>
      <c r="C14" s="78">
        <v>774</v>
      </c>
      <c r="D14" s="79">
        <v>773</v>
      </c>
      <c r="E14" s="79">
        <v>771</v>
      </c>
      <c r="F14" s="79">
        <v>769</v>
      </c>
      <c r="G14" s="79">
        <v>769</v>
      </c>
      <c r="H14" s="79">
        <v>768</v>
      </c>
      <c r="I14" s="79">
        <v>769</v>
      </c>
      <c r="J14" s="79">
        <v>773</v>
      </c>
      <c r="K14" s="79">
        <v>779</v>
      </c>
      <c r="L14" s="79">
        <v>781</v>
      </c>
      <c r="M14" s="79">
        <v>782</v>
      </c>
      <c r="N14" s="80">
        <v>783</v>
      </c>
      <c r="O14" s="78">
        <v>784</v>
      </c>
      <c r="P14" s="79">
        <v>784</v>
      </c>
      <c r="Q14" s="79">
        <v>781</v>
      </c>
      <c r="R14" s="79"/>
      <c r="S14" s="79"/>
      <c r="T14" s="79"/>
      <c r="U14" s="80"/>
      <c r="V14" s="81">
        <f t="shared" si="0"/>
        <v>10</v>
      </c>
      <c r="W14" s="82"/>
      <c r="X14" s="83"/>
      <c r="Y14" s="83"/>
      <c r="Z14" s="83"/>
      <c r="AA14" s="83"/>
      <c r="AB14" s="84"/>
      <c r="AC14" s="81">
        <f>IF(ISERROR(GETPIVOTDATA("VALUE",'CSS WK pvt'!$J$2,"DT_FILE",AC$8,"COMMODITY",AC$6,"TRIM_CAT",TRIM(B14),"TRIM_LINE",A9))=TRUE,0,GETPIVOTDATA("VALUE",'CSS WK pvt'!$J$2,"DT_FILE",AC$8,"COMMODITY",AC$6,"TRIM_CAT",TRIM(B14),"TRIM_LINE",A9))</f>
        <v>0</v>
      </c>
    </row>
    <row r="15" spans="1:29" s="93" customFormat="1" ht="15.75" thickBot="1" x14ac:dyDescent="0.3">
      <c r="A15" s="188"/>
      <c r="B15" s="85" t="s">
        <v>45</v>
      </c>
      <c r="C15" s="86">
        <f>SUM(C10:C14)</f>
        <v>267573</v>
      </c>
      <c r="D15" s="87">
        <f t="shared" ref="D15:AC15" si="1">SUM(D10:D14)</f>
        <v>267467</v>
      </c>
      <c r="E15" s="87">
        <f t="shared" si="1"/>
        <v>267088</v>
      </c>
      <c r="F15" s="87">
        <f t="shared" si="1"/>
        <v>266773</v>
      </c>
      <c r="G15" s="87">
        <f t="shared" si="1"/>
        <v>266620</v>
      </c>
      <c r="H15" s="87">
        <f t="shared" si="1"/>
        <v>266682</v>
      </c>
      <c r="I15" s="87">
        <f t="shared" si="1"/>
        <v>266996</v>
      </c>
      <c r="J15" s="87">
        <f t="shared" si="1"/>
        <v>267532</v>
      </c>
      <c r="K15" s="87">
        <f t="shared" si="1"/>
        <v>269543</v>
      </c>
      <c r="L15" s="87">
        <f t="shared" si="1"/>
        <v>270952</v>
      </c>
      <c r="M15" s="87">
        <f t="shared" si="1"/>
        <v>270855</v>
      </c>
      <c r="N15" s="88">
        <f t="shared" si="1"/>
        <v>271581</v>
      </c>
      <c r="O15" s="86">
        <f t="shared" si="1"/>
        <v>272064</v>
      </c>
      <c r="P15" s="87">
        <v>272734</v>
      </c>
      <c r="Q15" s="87">
        <v>272748</v>
      </c>
      <c r="R15" s="87">
        <f t="shared" si="1"/>
        <v>0</v>
      </c>
      <c r="S15" s="87">
        <f t="shared" si="1"/>
        <v>0</v>
      </c>
      <c r="T15" s="87">
        <f t="shared" si="1"/>
        <v>0</v>
      </c>
      <c r="U15" s="88">
        <f t="shared" si="1"/>
        <v>0</v>
      </c>
      <c r="V15" s="89">
        <f t="shared" si="1"/>
        <v>4491</v>
      </c>
      <c r="W15" s="90">
        <f t="shared" si="1"/>
        <v>0</v>
      </c>
      <c r="X15" s="91">
        <f t="shared" si="1"/>
        <v>0</v>
      </c>
      <c r="Y15" s="91">
        <f t="shared" si="1"/>
        <v>0</v>
      </c>
      <c r="Z15" s="91">
        <f t="shared" si="1"/>
        <v>0</v>
      </c>
      <c r="AA15" s="91">
        <f t="shared" si="1"/>
        <v>0</v>
      </c>
      <c r="AB15" s="92">
        <f t="shared" si="1"/>
        <v>0</v>
      </c>
      <c r="AC15" s="89">
        <f t="shared" si="1"/>
        <v>0</v>
      </c>
    </row>
    <row r="16" spans="1:29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98"/>
      <c r="W16" s="99"/>
      <c r="X16" s="100"/>
      <c r="Y16" s="100"/>
      <c r="Z16" s="100"/>
      <c r="AA16" s="100"/>
      <c r="AB16" s="101"/>
      <c r="AC16" s="98"/>
    </row>
    <row r="17" spans="1:29" s="76" customFormat="1" x14ac:dyDescent="0.25">
      <c r="A17" s="187"/>
      <c r="B17" s="77" t="s">
        <v>40</v>
      </c>
      <c r="C17" s="102">
        <v>39582</v>
      </c>
      <c r="D17" s="103">
        <v>43164</v>
      </c>
      <c r="E17" s="103">
        <v>40708</v>
      </c>
      <c r="F17" s="103">
        <v>39047</v>
      </c>
      <c r="G17" s="103">
        <v>40653</v>
      </c>
      <c r="H17" s="103">
        <v>39147</v>
      </c>
      <c r="I17" s="103">
        <v>38855</v>
      </c>
      <c r="J17" s="103">
        <v>38524</v>
      </c>
      <c r="K17" s="103">
        <v>43264</v>
      </c>
      <c r="L17" s="103">
        <v>41424</v>
      </c>
      <c r="M17" s="103">
        <v>43218</v>
      </c>
      <c r="N17" s="104">
        <v>49120</v>
      </c>
      <c r="O17" s="102">
        <v>52486</v>
      </c>
      <c r="P17" s="103">
        <v>54860</v>
      </c>
      <c r="Q17" s="103">
        <v>52581</v>
      </c>
      <c r="R17" s="103"/>
      <c r="S17" s="103"/>
      <c r="T17" s="103"/>
      <c r="U17" s="104"/>
      <c r="V17" s="105">
        <f>O17-C17</f>
        <v>12904</v>
      </c>
      <c r="W17" s="106"/>
      <c r="X17" s="107"/>
      <c r="Y17" s="107"/>
      <c r="Z17" s="107"/>
      <c r="AA17" s="107"/>
      <c r="AB17" s="108"/>
      <c r="AC17" s="81">
        <f>IF(ISERROR(GETPIVOTDATA("VALUE",'CSS WK pvt'!$J$2,"DT_FILE",AC$8,"COMMODITY",AC$6,"TRIM_CAT",TRIM(B17),"TRIM_LINE",A16))=TRUE,0,GETPIVOTDATA("VALUE",'CSS WK pvt'!$J$2,"DT_FILE",AC$8,"COMMODITY",AC$6,"TRIM_CAT",TRIM(B17),"TRIM_LINE",A16))</f>
        <v>0</v>
      </c>
    </row>
    <row r="18" spans="1:29" s="76" customFormat="1" x14ac:dyDescent="0.25">
      <c r="A18" s="187"/>
      <c r="B18" s="77" t="s">
        <v>619</v>
      </c>
      <c r="C18" s="102">
        <v>847</v>
      </c>
      <c r="D18" s="103">
        <v>855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2">
        <v>1143</v>
      </c>
      <c r="P18" s="103">
        <v>1148</v>
      </c>
      <c r="Q18" s="103"/>
      <c r="R18" s="103"/>
      <c r="S18" s="103"/>
      <c r="T18" s="103"/>
      <c r="U18" s="104"/>
      <c r="V18" s="105"/>
      <c r="W18" s="106"/>
      <c r="X18" s="107"/>
      <c r="Y18" s="107"/>
      <c r="Z18" s="107"/>
      <c r="AA18" s="107"/>
      <c r="AB18" s="108"/>
      <c r="AC18" s="81"/>
    </row>
    <row r="19" spans="1:29" s="76" customFormat="1" x14ac:dyDescent="0.25">
      <c r="A19" s="187"/>
      <c r="B19" s="77" t="s">
        <v>41</v>
      </c>
      <c r="C19" s="102">
        <v>9251</v>
      </c>
      <c r="D19" s="103">
        <v>9517</v>
      </c>
      <c r="E19" s="103">
        <v>8320</v>
      </c>
      <c r="F19" s="103">
        <v>6961</v>
      </c>
      <c r="G19" s="103">
        <v>6591</v>
      </c>
      <c r="H19" s="103">
        <v>6512</v>
      </c>
      <c r="I19" s="103">
        <v>6705</v>
      </c>
      <c r="J19" s="103">
        <v>6886</v>
      </c>
      <c r="K19" s="103">
        <v>7428</v>
      </c>
      <c r="L19" s="103">
        <v>7835</v>
      </c>
      <c r="M19" s="103">
        <v>8814</v>
      </c>
      <c r="N19" s="104">
        <v>6975</v>
      </c>
      <c r="O19" s="102">
        <v>6890</v>
      </c>
      <c r="P19" s="103">
        <v>7050</v>
      </c>
      <c r="Q19" s="103">
        <v>6689</v>
      </c>
      <c r="R19" s="103"/>
      <c r="S19" s="103"/>
      <c r="T19" s="103"/>
      <c r="U19" s="104"/>
      <c r="V19" s="105">
        <f t="shared" ref="V19:V23" si="2">O19-C19</f>
        <v>-2361</v>
      </c>
      <c r="W19" s="106"/>
      <c r="X19" s="107"/>
      <c r="Y19" s="107"/>
      <c r="Z19" s="107"/>
      <c r="AA19" s="107"/>
      <c r="AB19" s="108"/>
      <c r="AC19" s="81">
        <f>IF(ISERROR(GETPIVOTDATA("VALUE",'CSS WK pvt'!$J$2,"DT_FILE",AC$8,"COMMODITY",AC$6,"TRIM_CAT",TRIM(B19),"TRIM_LINE",A16))=TRUE,0,GETPIVOTDATA("VALUE",'CSS WK pvt'!$J$2,"DT_FILE",AC$8,"COMMODITY",AC$6,"TRIM_CAT",TRIM(B19),"TRIM_LINE",A16))</f>
        <v>0</v>
      </c>
    </row>
    <row r="20" spans="1:29" s="76" customFormat="1" x14ac:dyDescent="0.25">
      <c r="A20" s="187"/>
      <c r="B20" s="77" t="s">
        <v>619</v>
      </c>
      <c r="C20" s="102">
        <v>481</v>
      </c>
      <c r="D20" s="103">
        <v>477</v>
      </c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02">
        <v>566</v>
      </c>
      <c r="P20" s="103">
        <v>573</v>
      </c>
      <c r="Q20" s="103"/>
      <c r="R20" s="103"/>
      <c r="S20" s="103"/>
      <c r="T20" s="103"/>
      <c r="U20" s="104"/>
      <c r="V20" s="105"/>
      <c r="W20" s="106"/>
      <c r="X20" s="107"/>
      <c r="Y20" s="107"/>
      <c r="Z20" s="107"/>
      <c r="AA20" s="107"/>
      <c r="AB20" s="108"/>
      <c r="AC20" s="81"/>
    </row>
    <row r="21" spans="1:29" s="76" customFormat="1" x14ac:dyDescent="0.25">
      <c r="A21" s="187"/>
      <c r="B21" s="77" t="s">
        <v>42</v>
      </c>
      <c r="C21" s="102">
        <v>2620</v>
      </c>
      <c r="D21" s="103">
        <v>3513</v>
      </c>
      <c r="E21" s="103">
        <v>3003</v>
      </c>
      <c r="F21" s="103">
        <v>2426</v>
      </c>
      <c r="G21" s="103">
        <v>2650</v>
      </c>
      <c r="H21" s="103">
        <v>2521</v>
      </c>
      <c r="I21" s="103">
        <v>2616</v>
      </c>
      <c r="J21" s="103">
        <v>2439</v>
      </c>
      <c r="K21" s="103">
        <v>3243</v>
      </c>
      <c r="L21" s="103">
        <v>3204</v>
      </c>
      <c r="M21" s="103">
        <v>2759</v>
      </c>
      <c r="N21" s="104">
        <v>3318</v>
      </c>
      <c r="O21" s="102">
        <v>3990</v>
      </c>
      <c r="P21" s="103">
        <v>4922</v>
      </c>
      <c r="Q21" s="103">
        <v>4379</v>
      </c>
      <c r="R21" s="103"/>
      <c r="S21" s="103"/>
      <c r="T21" s="103"/>
      <c r="U21" s="104"/>
      <c r="V21" s="105">
        <f t="shared" si="2"/>
        <v>1370</v>
      </c>
      <c r="W21" s="106"/>
      <c r="X21" s="107"/>
      <c r="Y21" s="107"/>
      <c r="Z21" s="107"/>
      <c r="AA21" s="107"/>
      <c r="AB21" s="108"/>
      <c r="AC21" s="81">
        <f>IF(ISERROR(GETPIVOTDATA("VALUE",'CSS WK pvt'!$J$2,"DT_FILE",AC$8,"COMMODITY",AC$6,"TRIM_CAT",TRIM(B21),"TRIM_LINE",A16))=TRUE,0,GETPIVOTDATA("VALUE",'CSS WK pvt'!$J$2,"DT_FILE",AC$8,"COMMODITY",AC$6,"TRIM_CAT",TRIM(B21),"TRIM_LINE",A16))</f>
        <v>0</v>
      </c>
    </row>
    <row r="22" spans="1:29" s="76" customFormat="1" x14ac:dyDescent="0.25">
      <c r="A22" s="187"/>
      <c r="B22" s="77" t="s">
        <v>43</v>
      </c>
      <c r="C22" s="102">
        <v>603</v>
      </c>
      <c r="D22" s="103">
        <v>881</v>
      </c>
      <c r="E22" s="103">
        <v>707</v>
      </c>
      <c r="F22" s="103">
        <v>561</v>
      </c>
      <c r="G22" s="103">
        <v>613</v>
      </c>
      <c r="H22" s="103">
        <v>566</v>
      </c>
      <c r="I22" s="103">
        <v>598</v>
      </c>
      <c r="J22" s="103">
        <v>589</v>
      </c>
      <c r="K22" s="103">
        <v>779</v>
      </c>
      <c r="L22" s="103">
        <v>782</v>
      </c>
      <c r="M22" s="103">
        <v>653</v>
      </c>
      <c r="N22" s="104">
        <v>750</v>
      </c>
      <c r="O22" s="102">
        <v>895</v>
      </c>
      <c r="P22" s="103">
        <v>1225</v>
      </c>
      <c r="Q22" s="103">
        <v>1109</v>
      </c>
      <c r="R22" s="103"/>
      <c r="S22" s="103"/>
      <c r="T22" s="103"/>
      <c r="U22" s="104"/>
      <c r="V22" s="105">
        <f t="shared" si="2"/>
        <v>292</v>
      </c>
      <c r="W22" s="106"/>
      <c r="X22" s="107"/>
      <c r="Y22" s="107"/>
      <c r="Z22" s="107"/>
      <c r="AA22" s="107"/>
      <c r="AB22" s="108"/>
      <c r="AC22" s="81">
        <f>IF(ISERROR(GETPIVOTDATA("VALUE",'CSS WK pvt'!$J$2,"DT_FILE",AC$8,"COMMODITY",AC$6,"TRIM_CAT",TRIM(B22),"TRIM_LINE",A16))=TRUE,0,GETPIVOTDATA("VALUE",'CSS WK pvt'!$J$2,"DT_FILE",AC$8,"COMMODITY",AC$6,"TRIM_CAT",TRIM(B22),"TRIM_LINE",A16))</f>
        <v>0</v>
      </c>
    </row>
    <row r="23" spans="1:29" s="76" customFormat="1" x14ac:dyDescent="0.25">
      <c r="A23" s="187"/>
      <c r="B23" s="77" t="s">
        <v>44</v>
      </c>
      <c r="C23" s="102">
        <v>84</v>
      </c>
      <c r="D23" s="103">
        <v>128</v>
      </c>
      <c r="E23" s="103">
        <v>101</v>
      </c>
      <c r="F23" s="103">
        <v>74</v>
      </c>
      <c r="G23" s="103">
        <v>87</v>
      </c>
      <c r="H23" s="103">
        <v>73</v>
      </c>
      <c r="I23" s="103">
        <v>92</v>
      </c>
      <c r="J23" s="103">
        <v>73</v>
      </c>
      <c r="K23" s="103">
        <v>116</v>
      </c>
      <c r="L23" s="103">
        <v>113</v>
      </c>
      <c r="M23" s="103">
        <v>108</v>
      </c>
      <c r="N23" s="104">
        <v>98</v>
      </c>
      <c r="O23" s="102">
        <v>131</v>
      </c>
      <c r="P23" s="103">
        <v>171</v>
      </c>
      <c r="Q23" s="103">
        <v>158</v>
      </c>
      <c r="R23" s="103"/>
      <c r="S23" s="103"/>
      <c r="T23" s="103"/>
      <c r="U23" s="104"/>
      <c r="V23" s="105">
        <f t="shared" si="2"/>
        <v>47</v>
      </c>
      <c r="W23" s="106"/>
      <c r="X23" s="107"/>
      <c r="Y23" s="107"/>
      <c r="Z23" s="107"/>
      <c r="AA23" s="107"/>
      <c r="AB23" s="108"/>
      <c r="AC23" s="81">
        <f>IF(ISERROR(GETPIVOTDATA("VALUE",'CSS WK pvt'!$J$2,"DT_FILE",AC$8,"COMMODITY",AC$6,"TRIM_CAT",TRIM(B23),"TRIM_LINE",A16))=TRUE,0,GETPIVOTDATA("VALUE",'CSS WK pvt'!$J$2,"DT_FILE",AC$8,"COMMODITY",AC$6,"TRIM_CAT",TRIM(B23),"TRIM_LINE",A16))</f>
        <v>0</v>
      </c>
    </row>
    <row r="24" spans="1:29" s="93" customFormat="1" x14ac:dyDescent="0.25">
      <c r="A24" s="189"/>
      <c r="B24" s="77" t="s">
        <v>45</v>
      </c>
      <c r="C24" s="173">
        <f>SUM(C17:C23)</f>
        <v>53468</v>
      </c>
      <c r="D24" s="174">
        <f t="shared" ref="D24:AC24" si="3">SUM(D17:D23)</f>
        <v>58535</v>
      </c>
      <c r="E24" s="174">
        <f t="shared" si="3"/>
        <v>52839</v>
      </c>
      <c r="F24" s="174">
        <f t="shared" si="3"/>
        <v>49069</v>
      </c>
      <c r="G24" s="174">
        <f t="shared" si="3"/>
        <v>50594</v>
      </c>
      <c r="H24" s="174">
        <f t="shared" si="3"/>
        <v>48819</v>
      </c>
      <c r="I24" s="174">
        <f t="shared" si="3"/>
        <v>48866</v>
      </c>
      <c r="J24" s="174">
        <f t="shared" si="3"/>
        <v>48511</v>
      </c>
      <c r="K24" s="174">
        <f t="shared" si="3"/>
        <v>54830</v>
      </c>
      <c r="L24" s="174">
        <f t="shared" si="3"/>
        <v>53358</v>
      </c>
      <c r="M24" s="174">
        <f t="shared" si="3"/>
        <v>55552</v>
      </c>
      <c r="N24" s="175">
        <f t="shared" si="3"/>
        <v>60261</v>
      </c>
      <c r="O24" s="173">
        <f t="shared" si="3"/>
        <v>66101</v>
      </c>
      <c r="P24" s="174">
        <v>68228</v>
      </c>
      <c r="Q24" s="174">
        <v>64916</v>
      </c>
      <c r="R24" s="174">
        <f t="shared" si="3"/>
        <v>0</v>
      </c>
      <c r="S24" s="174">
        <f t="shared" si="3"/>
        <v>0</v>
      </c>
      <c r="T24" s="174">
        <f t="shared" si="3"/>
        <v>0</v>
      </c>
      <c r="U24" s="175">
        <f t="shared" si="3"/>
        <v>0</v>
      </c>
      <c r="V24" s="109">
        <f t="shared" si="3"/>
        <v>12252</v>
      </c>
      <c r="W24" s="176">
        <f t="shared" si="3"/>
        <v>0</v>
      </c>
      <c r="X24" s="177">
        <f t="shared" si="3"/>
        <v>0</v>
      </c>
      <c r="Y24" s="177">
        <f t="shared" si="3"/>
        <v>0</v>
      </c>
      <c r="Z24" s="177">
        <f t="shared" si="3"/>
        <v>0</v>
      </c>
      <c r="AA24" s="177">
        <f t="shared" si="3"/>
        <v>0</v>
      </c>
      <c r="AB24" s="178">
        <f t="shared" si="3"/>
        <v>0</v>
      </c>
      <c r="AC24" s="109">
        <f t="shared" si="3"/>
        <v>0</v>
      </c>
    </row>
    <row r="25" spans="1:29" s="76" customFormat="1" x14ac:dyDescent="0.25">
      <c r="A25" s="187">
        <f>+A16+1</f>
        <v>3</v>
      </c>
      <c r="B25" s="110" t="s">
        <v>20</v>
      </c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  <c r="O25" s="111"/>
      <c r="P25" s="112"/>
      <c r="Q25" s="112"/>
      <c r="R25" s="112"/>
      <c r="S25" s="112"/>
      <c r="T25" s="112"/>
      <c r="U25" s="113"/>
      <c r="V25" s="114"/>
      <c r="W25" s="115"/>
      <c r="X25" s="116"/>
      <c r="Y25" s="116"/>
      <c r="Z25" s="116"/>
      <c r="AA25" s="116"/>
      <c r="AB25" s="117"/>
      <c r="AC25" s="114"/>
    </row>
    <row r="26" spans="1:29" s="76" customFormat="1" x14ac:dyDescent="0.25">
      <c r="A26" s="185"/>
      <c r="B26" s="77" t="s">
        <v>40</v>
      </c>
      <c r="C26" s="102">
        <v>20231</v>
      </c>
      <c r="D26" s="103">
        <v>21202</v>
      </c>
      <c r="E26" s="103">
        <v>16947</v>
      </c>
      <c r="F26" s="103">
        <v>14456</v>
      </c>
      <c r="G26" s="103">
        <v>16672</v>
      </c>
      <c r="H26" s="103">
        <v>14859</v>
      </c>
      <c r="I26" s="103">
        <v>15001</v>
      </c>
      <c r="J26" s="103">
        <v>15380</v>
      </c>
      <c r="K26" s="103">
        <v>19596</v>
      </c>
      <c r="L26" s="103">
        <v>18158</v>
      </c>
      <c r="M26" s="76">
        <v>18846</v>
      </c>
      <c r="N26" s="104">
        <v>23924</v>
      </c>
      <c r="O26" s="102">
        <v>22971</v>
      </c>
      <c r="P26" s="103">
        <v>19538</v>
      </c>
      <c r="Q26" s="103">
        <v>16051</v>
      </c>
      <c r="R26" s="103"/>
      <c r="S26" s="103"/>
      <c r="T26" s="103"/>
      <c r="U26" s="104"/>
      <c r="V26" s="105">
        <f t="shared" ref="V26:V88" si="4">O26-C26</f>
        <v>2740</v>
      </c>
      <c r="W26" s="106"/>
      <c r="X26" s="107"/>
      <c r="Y26" s="107"/>
      <c r="Z26" s="107"/>
      <c r="AA26" s="107"/>
      <c r="AB26" s="108"/>
      <c r="AC26" s="81">
        <f>IF(ISERROR(GETPIVOTDATA("VALUE",'CSS WK pvt'!$J$2,"DT_FILE",AC$8,"COMMODITY",AC$6,"TRIM_CAT",TRIM(B26),"TRIM_LINE",A25))=TRUE,0,GETPIVOTDATA("VALUE",'CSS WK pvt'!$J$2,"DT_FILE",AC$8,"COMMODITY",AC$6,"TRIM_CAT",TRIM(B26),"TRIM_LINE",A25))</f>
        <v>0</v>
      </c>
    </row>
    <row r="27" spans="1:29" s="76" customFormat="1" x14ac:dyDescent="0.25">
      <c r="A27" s="185"/>
      <c r="B27" s="77" t="s">
        <v>41</v>
      </c>
      <c r="C27" s="102">
        <v>1938</v>
      </c>
      <c r="D27" s="103">
        <v>1857</v>
      </c>
      <c r="E27" s="103">
        <v>1391</v>
      </c>
      <c r="F27" s="103">
        <v>1017</v>
      </c>
      <c r="G27" s="103">
        <v>1011</v>
      </c>
      <c r="H27" s="103">
        <v>857</v>
      </c>
      <c r="I27" s="103">
        <v>1027</v>
      </c>
      <c r="J27" s="103">
        <v>1098</v>
      </c>
      <c r="K27" s="103">
        <v>1345</v>
      </c>
      <c r="L27" s="103">
        <v>1569</v>
      </c>
      <c r="M27" s="76">
        <v>2012</v>
      </c>
      <c r="N27" s="104">
        <v>1485</v>
      </c>
      <c r="O27" s="102">
        <v>1235</v>
      </c>
      <c r="P27" s="103">
        <v>1161</v>
      </c>
      <c r="Q27" s="103">
        <v>1026</v>
      </c>
      <c r="R27" s="103"/>
      <c r="S27" s="103"/>
      <c r="T27" s="103"/>
      <c r="U27" s="104"/>
      <c r="V27" s="105">
        <f t="shared" si="4"/>
        <v>-703</v>
      </c>
      <c r="W27" s="106"/>
      <c r="X27" s="107"/>
      <c r="Y27" s="107"/>
      <c r="Z27" s="107"/>
      <c r="AA27" s="107"/>
      <c r="AB27" s="108"/>
      <c r="AC27" s="81">
        <f>IF(ISERROR(GETPIVOTDATA("VALUE",'CSS WK pvt'!$J$2,"DT_FILE",AC$8,"COMMODITY",AC$6,"TRIM_CAT",TRIM(B27),"TRIM_LINE",A25))=TRUE,0,GETPIVOTDATA("VALUE",'CSS WK pvt'!$J$2,"DT_FILE",AC$8,"COMMODITY",AC$6,"TRIM_CAT",TRIM(B27),"TRIM_LINE",A25))</f>
        <v>0</v>
      </c>
    </row>
    <row r="28" spans="1:29" s="76" customFormat="1" x14ac:dyDescent="0.25">
      <c r="A28" s="185"/>
      <c r="B28" s="77" t="s">
        <v>42</v>
      </c>
      <c r="C28" s="102">
        <v>1625</v>
      </c>
      <c r="D28" s="103">
        <v>2468</v>
      </c>
      <c r="E28" s="103">
        <v>1548</v>
      </c>
      <c r="F28" s="103">
        <v>1188</v>
      </c>
      <c r="G28" s="103">
        <v>1550</v>
      </c>
      <c r="H28" s="103">
        <v>1372</v>
      </c>
      <c r="I28" s="103">
        <v>1479</v>
      </c>
      <c r="J28" s="103">
        <v>1319</v>
      </c>
      <c r="K28" s="103">
        <v>2190</v>
      </c>
      <c r="L28" s="103">
        <v>2104</v>
      </c>
      <c r="M28" s="76">
        <v>1565</v>
      </c>
      <c r="N28" s="104">
        <v>2224</v>
      </c>
      <c r="O28" s="102">
        <v>2444</v>
      </c>
      <c r="P28" s="103">
        <v>2311</v>
      </c>
      <c r="Q28" s="103">
        <v>1807</v>
      </c>
      <c r="R28" s="103"/>
      <c r="S28" s="103"/>
      <c r="T28" s="103"/>
      <c r="U28" s="104"/>
      <c r="V28" s="105">
        <f t="shared" si="4"/>
        <v>819</v>
      </c>
      <c r="W28" s="106"/>
      <c r="X28" s="107"/>
      <c r="Y28" s="107"/>
      <c r="Z28" s="107"/>
      <c r="AA28" s="107"/>
      <c r="AB28" s="108"/>
      <c r="AC28" s="81">
        <f>IF(ISERROR(GETPIVOTDATA("VALUE",'CSS WK pvt'!$J$2,"DT_FILE",AC$8,"COMMODITY",AC$6,"TRIM_CAT",TRIM(B28),"TRIM_LINE",A25))=TRUE,0,GETPIVOTDATA("VALUE",'CSS WK pvt'!$J$2,"DT_FILE",AC$8,"COMMODITY",AC$6,"TRIM_CAT",TRIM(B28),"TRIM_LINE",A25))</f>
        <v>0</v>
      </c>
    </row>
    <row r="29" spans="1:29" s="76" customFormat="1" x14ac:dyDescent="0.25">
      <c r="A29" s="185"/>
      <c r="B29" s="77" t="s">
        <v>43</v>
      </c>
      <c r="C29" s="102">
        <v>358</v>
      </c>
      <c r="D29" s="103">
        <v>641</v>
      </c>
      <c r="E29" s="103">
        <v>381</v>
      </c>
      <c r="F29" s="103">
        <v>308</v>
      </c>
      <c r="G29" s="103">
        <v>353</v>
      </c>
      <c r="H29" s="103">
        <v>318</v>
      </c>
      <c r="I29" s="103">
        <v>365</v>
      </c>
      <c r="J29" s="103">
        <v>341</v>
      </c>
      <c r="K29" s="103">
        <v>554</v>
      </c>
      <c r="L29" s="103">
        <v>525</v>
      </c>
      <c r="M29" s="76">
        <v>396</v>
      </c>
      <c r="N29" s="104">
        <v>518</v>
      </c>
      <c r="O29" s="102">
        <v>575</v>
      </c>
      <c r="P29" s="103">
        <v>682</v>
      </c>
      <c r="Q29" s="103">
        <v>582</v>
      </c>
      <c r="R29" s="103"/>
      <c r="S29" s="103"/>
      <c r="T29" s="103"/>
      <c r="U29" s="104"/>
      <c r="V29" s="105">
        <f t="shared" si="4"/>
        <v>217</v>
      </c>
      <c r="W29" s="106"/>
      <c r="X29" s="107"/>
      <c r="Y29" s="107"/>
      <c r="Z29" s="107"/>
      <c r="AA29" s="107"/>
      <c r="AB29" s="108"/>
      <c r="AC29" s="81">
        <f>IF(ISERROR(GETPIVOTDATA("VALUE",'CSS WK pvt'!$J$2,"DT_FILE",AC$8,"COMMODITY",AC$6,"TRIM_CAT",TRIM(B29),"TRIM_LINE",A25))=TRUE,0,GETPIVOTDATA("VALUE",'CSS WK pvt'!$J$2,"DT_FILE",AC$8,"COMMODITY",AC$6,"TRIM_CAT",TRIM(B29),"TRIM_LINE",A25))</f>
        <v>0</v>
      </c>
    </row>
    <row r="30" spans="1:29" s="76" customFormat="1" x14ac:dyDescent="0.25">
      <c r="A30" s="185"/>
      <c r="B30" s="77" t="s">
        <v>44</v>
      </c>
      <c r="C30" s="102">
        <v>53</v>
      </c>
      <c r="D30" s="103">
        <v>101</v>
      </c>
      <c r="E30" s="103">
        <v>52</v>
      </c>
      <c r="F30" s="103">
        <v>50</v>
      </c>
      <c r="G30" s="103">
        <v>48</v>
      </c>
      <c r="H30" s="103">
        <v>41</v>
      </c>
      <c r="I30" s="103">
        <v>58</v>
      </c>
      <c r="J30" s="103">
        <v>48</v>
      </c>
      <c r="K30" s="103">
        <v>88</v>
      </c>
      <c r="L30" s="103">
        <v>81</v>
      </c>
      <c r="M30" s="76">
        <v>75</v>
      </c>
      <c r="N30" s="104">
        <v>61</v>
      </c>
      <c r="O30" s="102">
        <v>86</v>
      </c>
      <c r="P30" s="103">
        <v>100</v>
      </c>
      <c r="Q30" s="103">
        <v>83</v>
      </c>
      <c r="R30" s="103"/>
      <c r="S30" s="103"/>
      <c r="T30" s="103"/>
      <c r="U30" s="104"/>
      <c r="V30" s="105">
        <f t="shared" si="4"/>
        <v>33</v>
      </c>
      <c r="W30" s="106"/>
      <c r="X30" s="107"/>
      <c r="Y30" s="107"/>
      <c r="Z30" s="107"/>
      <c r="AA30" s="107"/>
      <c r="AB30" s="108"/>
      <c r="AC30" s="81">
        <f>IF(ISERROR(GETPIVOTDATA("VALUE",'CSS WK pvt'!$J$2,"DT_FILE",AC$8,"COMMODITY",AC$6,"TRIM_CAT",TRIM(B30),"TRIM_LINE",A25))=TRUE,0,GETPIVOTDATA("VALUE",'CSS WK pvt'!$J$2,"DT_FILE",AC$8,"COMMODITY",AC$6,"TRIM_CAT",TRIM(B30),"TRIM_LINE",A25))</f>
        <v>0</v>
      </c>
    </row>
    <row r="31" spans="1:29" s="93" customFormat="1" x14ac:dyDescent="0.25">
      <c r="A31" s="189"/>
      <c r="B31" s="77" t="s">
        <v>45</v>
      </c>
      <c r="C31" s="173">
        <f t="shared" ref="C31:O31" si="5">SUM(C26:C30)</f>
        <v>24205</v>
      </c>
      <c r="D31" s="174">
        <f t="shared" si="5"/>
        <v>26269</v>
      </c>
      <c r="E31" s="174">
        <f t="shared" si="5"/>
        <v>20319</v>
      </c>
      <c r="F31" s="174">
        <f t="shared" si="5"/>
        <v>17019</v>
      </c>
      <c r="G31" s="174">
        <f t="shared" si="5"/>
        <v>19634</v>
      </c>
      <c r="H31" s="174">
        <f t="shared" si="5"/>
        <v>17447</v>
      </c>
      <c r="I31" s="174">
        <f t="shared" si="5"/>
        <v>17930</v>
      </c>
      <c r="J31" s="174">
        <f t="shared" si="5"/>
        <v>18186</v>
      </c>
      <c r="K31" s="174">
        <f t="shared" si="5"/>
        <v>23773</v>
      </c>
      <c r="L31" s="174">
        <f t="shared" si="5"/>
        <v>22437</v>
      </c>
      <c r="M31" s="174">
        <f t="shared" si="5"/>
        <v>22894</v>
      </c>
      <c r="N31" s="175">
        <f t="shared" si="5"/>
        <v>28212</v>
      </c>
      <c r="O31" s="173">
        <f t="shared" si="5"/>
        <v>27311</v>
      </c>
      <c r="P31" s="174">
        <v>23792</v>
      </c>
      <c r="Q31" s="174">
        <v>19549</v>
      </c>
      <c r="R31" s="174">
        <f t="shared" ref="R31:AC31" si="6">SUM(R26:R30)</f>
        <v>0</v>
      </c>
      <c r="S31" s="174">
        <f t="shared" si="6"/>
        <v>0</v>
      </c>
      <c r="T31" s="174">
        <f t="shared" si="6"/>
        <v>0</v>
      </c>
      <c r="U31" s="175">
        <f t="shared" si="6"/>
        <v>0</v>
      </c>
      <c r="V31" s="109">
        <f t="shared" si="6"/>
        <v>3106</v>
      </c>
      <c r="W31" s="176">
        <f t="shared" si="6"/>
        <v>0</v>
      </c>
      <c r="X31" s="177">
        <f t="shared" si="6"/>
        <v>0</v>
      </c>
      <c r="Y31" s="177">
        <f t="shared" si="6"/>
        <v>0</v>
      </c>
      <c r="Z31" s="177">
        <f t="shared" si="6"/>
        <v>0</v>
      </c>
      <c r="AA31" s="177">
        <f t="shared" si="6"/>
        <v>0</v>
      </c>
      <c r="AB31" s="178">
        <f t="shared" si="6"/>
        <v>0</v>
      </c>
      <c r="AC31" s="109">
        <f t="shared" si="6"/>
        <v>0</v>
      </c>
    </row>
    <row r="32" spans="1:29" s="76" customFormat="1" x14ac:dyDescent="0.25">
      <c r="A32" s="187">
        <f>+A25+1</f>
        <v>4</v>
      </c>
      <c r="B32" s="110" t="s">
        <v>21</v>
      </c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111"/>
      <c r="P32" s="112"/>
      <c r="Q32" s="112"/>
      <c r="R32" s="112"/>
      <c r="S32" s="112"/>
      <c r="T32" s="112"/>
      <c r="U32" s="113"/>
      <c r="V32" s="114"/>
      <c r="W32" s="115"/>
      <c r="X32" s="116"/>
      <c r="Y32" s="116"/>
      <c r="Z32" s="116"/>
      <c r="AA32" s="116"/>
      <c r="AB32" s="117"/>
      <c r="AC32" s="114"/>
    </row>
    <row r="33" spans="1:29" s="76" customFormat="1" x14ac:dyDescent="0.25">
      <c r="A33" s="187"/>
      <c r="B33" s="77" t="s">
        <v>40</v>
      </c>
      <c r="C33" s="102">
        <v>7789</v>
      </c>
      <c r="D33" s="103">
        <v>9173</v>
      </c>
      <c r="E33" s="103">
        <v>9340</v>
      </c>
      <c r="F33" s="103">
        <v>7505</v>
      </c>
      <c r="G33" s="103">
        <v>5875</v>
      </c>
      <c r="H33" s="103">
        <v>6064</v>
      </c>
      <c r="I33" s="103">
        <v>5643</v>
      </c>
      <c r="J33" s="103">
        <v>5745</v>
      </c>
      <c r="K33" s="103">
        <v>6514</v>
      </c>
      <c r="L33" s="103">
        <v>6270</v>
      </c>
      <c r="M33" s="103">
        <v>7559</v>
      </c>
      <c r="N33" s="104">
        <v>8883</v>
      </c>
      <c r="O33" s="102">
        <v>11346</v>
      </c>
      <c r="P33" s="103">
        <v>12508</v>
      </c>
      <c r="Q33" s="103">
        <v>11158</v>
      </c>
      <c r="R33" s="103"/>
      <c r="S33" s="103"/>
      <c r="T33" s="103"/>
      <c r="U33" s="104"/>
      <c r="V33" s="105">
        <f t="shared" ref="V33" si="7">O33-C33</f>
        <v>3557</v>
      </c>
      <c r="W33" s="106"/>
      <c r="X33" s="107"/>
      <c r="Y33" s="107"/>
      <c r="Z33" s="107"/>
      <c r="AA33" s="107"/>
      <c r="AB33" s="108"/>
      <c r="AC33" s="81">
        <f>IF(ISERROR(GETPIVOTDATA("VALUE",'CSS WK pvt'!$J$2,"DT_FILE",AC$8,"COMMODITY",AC$6,"TRIM_CAT",TRIM(B33),"TRIM_LINE",A32))=TRUE,0,GETPIVOTDATA("VALUE",'CSS WK pvt'!$J$2,"DT_FILE",AC$8,"COMMODITY",AC$6,"TRIM_CAT",TRIM(B33),"TRIM_LINE",A32))</f>
        <v>0</v>
      </c>
    </row>
    <row r="34" spans="1:29" s="76" customFormat="1" x14ac:dyDescent="0.25">
      <c r="A34" s="187"/>
      <c r="B34" s="77" t="s">
        <v>41</v>
      </c>
      <c r="C34" s="102">
        <v>1682</v>
      </c>
      <c r="D34" s="103">
        <v>1490</v>
      </c>
      <c r="E34" s="103">
        <v>1281</v>
      </c>
      <c r="F34" s="103">
        <v>957</v>
      </c>
      <c r="G34" s="103">
        <v>700</v>
      </c>
      <c r="H34" s="103">
        <v>542</v>
      </c>
      <c r="I34" s="103">
        <v>507</v>
      </c>
      <c r="J34" s="103">
        <v>625</v>
      </c>
      <c r="K34" s="103">
        <v>744</v>
      </c>
      <c r="L34" s="103">
        <v>842</v>
      </c>
      <c r="M34" s="103">
        <v>1217</v>
      </c>
      <c r="N34" s="104">
        <v>1065</v>
      </c>
      <c r="O34" s="102">
        <v>1149</v>
      </c>
      <c r="P34" s="103">
        <v>988</v>
      </c>
      <c r="Q34" s="103">
        <v>930</v>
      </c>
      <c r="R34" s="103"/>
      <c r="S34" s="103"/>
      <c r="T34" s="103"/>
      <c r="U34" s="104"/>
      <c r="V34" s="105">
        <f t="shared" si="4"/>
        <v>-533</v>
      </c>
      <c r="W34" s="106"/>
      <c r="X34" s="107"/>
      <c r="Y34" s="107"/>
      <c r="Z34" s="107"/>
      <c r="AA34" s="107"/>
      <c r="AB34" s="108"/>
      <c r="AC34" s="81">
        <f>IF(ISERROR(GETPIVOTDATA("VALUE",'CSS WK pvt'!$J$2,"DT_FILE",AC$8,"COMMODITY",AC$6,"TRIM_CAT",TRIM(B34),"TRIM_LINE",A32))=TRUE,0,GETPIVOTDATA("VALUE",'CSS WK pvt'!$J$2,"DT_FILE",AC$8,"COMMODITY",AC$6,"TRIM_CAT",TRIM(B34),"TRIM_LINE",A32))</f>
        <v>0</v>
      </c>
    </row>
    <row r="35" spans="1:29" s="76" customFormat="1" x14ac:dyDescent="0.25">
      <c r="A35" s="187"/>
      <c r="B35" s="77" t="s">
        <v>42</v>
      </c>
      <c r="C35" s="102">
        <v>658</v>
      </c>
      <c r="D35" s="103">
        <v>608</v>
      </c>
      <c r="E35" s="103">
        <v>937</v>
      </c>
      <c r="F35" s="103">
        <v>556</v>
      </c>
      <c r="G35" s="103">
        <v>501</v>
      </c>
      <c r="H35" s="103">
        <v>555</v>
      </c>
      <c r="I35" s="103">
        <v>552</v>
      </c>
      <c r="J35" s="103">
        <v>548</v>
      </c>
      <c r="K35" s="103">
        <v>481</v>
      </c>
      <c r="L35" s="103">
        <v>610</v>
      </c>
      <c r="M35" s="103">
        <v>662</v>
      </c>
      <c r="N35" s="104">
        <v>685</v>
      </c>
      <c r="O35" s="102">
        <v>994</v>
      </c>
      <c r="P35" s="103">
        <v>1555</v>
      </c>
      <c r="Q35" s="103">
        <v>933</v>
      </c>
      <c r="R35" s="103"/>
      <c r="S35" s="103"/>
      <c r="T35" s="103"/>
      <c r="U35" s="104"/>
      <c r="V35" s="105">
        <f t="shared" si="4"/>
        <v>336</v>
      </c>
      <c r="W35" s="106"/>
      <c r="X35" s="107"/>
      <c r="Y35" s="107"/>
      <c r="Z35" s="107"/>
      <c r="AA35" s="107"/>
      <c r="AB35" s="108"/>
      <c r="AC35" s="81">
        <f>IF(ISERROR(GETPIVOTDATA("VALUE",'CSS WK pvt'!$J$2,"DT_FILE",AC$8,"COMMODITY",AC$6,"TRIM_CAT",TRIM(B35),"TRIM_LINE",A32))=TRUE,0,GETPIVOTDATA("VALUE",'CSS WK pvt'!$J$2,"DT_FILE",AC$8,"COMMODITY",AC$6,"TRIM_CAT",TRIM(B35),"TRIM_LINE",A32))</f>
        <v>0</v>
      </c>
    </row>
    <row r="36" spans="1:29" s="76" customFormat="1" x14ac:dyDescent="0.25">
      <c r="A36" s="187"/>
      <c r="B36" s="77" t="s">
        <v>43</v>
      </c>
      <c r="C36" s="102">
        <v>152</v>
      </c>
      <c r="D36" s="103">
        <v>118</v>
      </c>
      <c r="E36" s="103">
        <v>212</v>
      </c>
      <c r="F36" s="103">
        <v>114</v>
      </c>
      <c r="G36" s="103">
        <v>118</v>
      </c>
      <c r="H36" s="103">
        <v>120</v>
      </c>
      <c r="I36" s="103">
        <v>110</v>
      </c>
      <c r="J36" s="103">
        <v>106</v>
      </c>
      <c r="K36" s="103">
        <v>93</v>
      </c>
      <c r="L36" s="103">
        <v>143</v>
      </c>
      <c r="M36" s="103">
        <v>138</v>
      </c>
      <c r="N36" s="104">
        <v>136</v>
      </c>
      <c r="O36" s="102">
        <v>208</v>
      </c>
      <c r="P36" s="103">
        <v>341</v>
      </c>
      <c r="Q36" s="103">
        <v>225</v>
      </c>
      <c r="R36" s="103"/>
      <c r="S36" s="103"/>
      <c r="T36" s="103"/>
      <c r="U36" s="104"/>
      <c r="V36" s="105">
        <f t="shared" si="4"/>
        <v>56</v>
      </c>
      <c r="W36" s="106"/>
      <c r="X36" s="107"/>
      <c r="Y36" s="107"/>
      <c r="Z36" s="107"/>
      <c r="AA36" s="107"/>
      <c r="AB36" s="108"/>
      <c r="AC36" s="81">
        <f>IF(ISERROR(GETPIVOTDATA("VALUE",'CSS WK pvt'!$J$2,"DT_FILE",AC$8,"COMMODITY",AC$6,"TRIM_CAT",TRIM(B36),"TRIM_LINE",A32))=TRUE,0,GETPIVOTDATA("VALUE",'CSS WK pvt'!$J$2,"DT_FILE",AC$8,"COMMODITY",AC$6,"TRIM_CAT",TRIM(B36),"TRIM_LINE",A32))</f>
        <v>0</v>
      </c>
    </row>
    <row r="37" spans="1:29" s="76" customFormat="1" x14ac:dyDescent="0.25">
      <c r="A37" s="187"/>
      <c r="B37" s="77" t="s">
        <v>44</v>
      </c>
      <c r="C37" s="102">
        <v>17</v>
      </c>
      <c r="D37" s="103">
        <v>13</v>
      </c>
      <c r="E37" s="103">
        <v>35</v>
      </c>
      <c r="F37" s="103">
        <v>11</v>
      </c>
      <c r="G37" s="103">
        <v>24</v>
      </c>
      <c r="H37" s="103">
        <v>13</v>
      </c>
      <c r="I37" s="103">
        <v>15</v>
      </c>
      <c r="J37" s="103">
        <v>8</v>
      </c>
      <c r="K37" s="103">
        <v>10</v>
      </c>
      <c r="L37" s="103">
        <v>16</v>
      </c>
      <c r="M37" s="103">
        <v>15</v>
      </c>
      <c r="N37" s="104">
        <v>26</v>
      </c>
      <c r="O37" s="102">
        <v>31</v>
      </c>
      <c r="P37" s="103">
        <v>49</v>
      </c>
      <c r="Q37" s="103">
        <v>33</v>
      </c>
      <c r="R37" s="103"/>
      <c r="S37" s="103"/>
      <c r="T37" s="103"/>
      <c r="U37" s="104"/>
      <c r="V37" s="105">
        <f t="shared" si="4"/>
        <v>14</v>
      </c>
      <c r="W37" s="106"/>
      <c r="X37" s="107"/>
      <c r="Y37" s="107"/>
      <c r="Z37" s="107"/>
      <c r="AA37" s="107"/>
      <c r="AB37" s="108"/>
      <c r="AC37" s="81">
        <f>IF(ISERROR(GETPIVOTDATA("VALUE",'CSS WK pvt'!$J$2,"DT_FILE",AC$8,"COMMODITY",AC$6,"TRIM_CAT",TRIM(B37),"TRIM_LINE",A32))=TRUE,0,GETPIVOTDATA("VALUE",'CSS WK pvt'!$J$2,"DT_FILE",AC$8,"COMMODITY",AC$6,"TRIM_CAT",TRIM(B37),"TRIM_LINE",A32))</f>
        <v>0</v>
      </c>
    </row>
    <row r="38" spans="1:29" s="93" customFormat="1" x14ac:dyDescent="0.25">
      <c r="A38" s="188"/>
      <c r="B38" s="77" t="s">
        <v>45</v>
      </c>
      <c r="C38" s="173">
        <f>SUM(C33:C37)</f>
        <v>10298</v>
      </c>
      <c r="D38" s="174">
        <f t="shared" ref="D38:AC38" si="8">SUM(D33:D37)</f>
        <v>11402</v>
      </c>
      <c r="E38" s="174">
        <f t="shared" si="8"/>
        <v>11805</v>
      </c>
      <c r="F38" s="174">
        <f t="shared" si="8"/>
        <v>9143</v>
      </c>
      <c r="G38" s="174">
        <f t="shared" si="8"/>
        <v>7218</v>
      </c>
      <c r="H38" s="174">
        <f t="shared" si="8"/>
        <v>7294</v>
      </c>
      <c r="I38" s="174">
        <f t="shared" si="8"/>
        <v>6827</v>
      </c>
      <c r="J38" s="174">
        <f t="shared" si="8"/>
        <v>7032</v>
      </c>
      <c r="K38" s="174">
        <f t="shared" si="8"/>
        <v>7842</v>
      </c>
      <c r="L38" s="174">
        <f t="shared" si="8"/>
        <v>7881</v>
      </c>
      <c r="M38" s="174">
        <f t="shared" si="8"/>
        <v>9591</v>
      </c>
      <c r="N38" s="175">
        <f t="shared" si="8"/>
        <v>10795</v>
      </c>
      <c r="O38" s="173">
        <f t="shared" si="8"/>
        <v>13728</v>
      </c>
      <c r="P38" s="174">
        <v>15441</v>
      </c>
      <c r="Q38" s="174">
        <v>13279</v>
      </c>
      <c r="R38" s="174">
        <f t="shared" si="8"/>
        <v>0</v>
      </c>
      <c r="S38" s="174">
        <f t="shared" si="8"/>
        <v>0</v>
      </c>
      <c r="T38" s="174">
        <f t="shared" si="8"/>
        <v>0</v>
      </c>
      <c r="U38" s="175">
        <f t="shared" si="8"/>
        <v>0</v>
      </c>
      <c r="V38" s="109">
        <f>SUM(V33:V37)</f>
        <v>3430</v>
      </c>
      <c r="W38" s="176">
        <f t="shared" si="8"/>
        <v>0</v>
      </c>
      <c r="X38" s="177">
        <f t="shared" si="8"/>
        <v>0</v>
      </c>
      <c r="Y38" s="177">
        <f t="shared" si="8"/>
        <v>0</v>
      </c>
      <c r="Z38" s="177">
        <f t="shared" si="8"/>
        <v>0</v>
      </c>
      <c r="AA38" s="177">
        <f t="shared" si="8"/>
        <v>0</v>
      </c>
      <c r="AB38" s="178">
        <f t="shared" si="8"/>
        <v>0</v>
      </c>
      <c r="AC38" s="109">
        <f t="shared" si="8"/>
        <v>0</v>
      </c>
    </row>
    <row r="39" spans="1:29" s="76" customFormat="1" x14ac:dyDescent="0.25">
      <c r="A39" s="187">
        <f>+A32+1</f>
        <v>5</v>
      </c>
      <c r="B39" s="110" t="s">
        <v>22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111"/>
      <c r="P39" s="112"/>
      <c r="Q39" s="112"/>
      <c r="R39" s="112"/>
      <c r="S39" s="112"/>
      <c r="T39" s="112"/>
      <c r="U39" s="113"/>
      <c r="V39" s="114"/>
      <c r="W39" s="115"/>
      <c r="X39" s="116"/>
      <c r="Y39" s="116"/>
      <c r="Z39" s="116"/>
      <c r="AA39" s="116"/>
      <c r="AB39" s="117"/>
      <c r="AC39" s="114"/>
    </row>
    <row r="40" spans="1:29" s="76" customFormat="1" x14ac:dyDescent="0.25">
      <c r="A40" s="187"/>
      <c r="B40" s="77" t="s">
        <v>40</v>
      </c>
      <c r="C40" s="102">
        <v>11562</v>
      </c>
      <c r="D40" s="103">
        <v>12789</v>
      </c>
      <c r="E40" s="103">
        <v>14421</v>
      </c>
      <c r="F40" s="103">
        <v>17086</v>
      </c>
      <c r="G40" s="103">
        <v>18106</v>
      </c>
      <c r="H40" s="103">
        <v>18224</v>
      </c>
      <c r="I40" s="103">
        <v>18211</v>
      </c>
      <c r="J40" s="103">
        <v>17399</v>
      </c>
      <c r="K40" s="103">
        <v>17154</v>
      </c>
      <c r="L40" s="103">
        <v>16996</v>
      </c>
      <c r="M40" s="103">
        <v>16813</v>
      </c>
      <c r="N40" s="104">
        <v>16313</v>
      </c>
      <c r="O40" s="102">
        <v>18169</v>
      </c>
      <c r="P40" s="103">
        <v>22814</v>
      </c>
      <c r="Q40" s="103">
        <v>25372</v>
      </c>
      <c r="R40" s="103"/>
      <c r="S40" s="103"/>
      <c r="T40" s="103"/>
      <c r="U40" s="104"/>
      <c r="V40" s="105">
        <f t="shared" ref="V40" si="9">O40-C40</f>
        <v>6607</v>
      </c>
      <c r="W40" s="106"/>
      <c r="X40" s="107"/>
      <c r="Y40" s="107"/>
      <c r="Z40" s="107"/>
      <c r="AA40" s="107"/>
      <c r="AB40" s="108"/>
      <c r="AC40" s="81">
        <f>IF(ISERROR(GETPIVOTDATA("VALUE",'CSS WK pvt'!$J$2,"DT_FILE",AC$8,"COMMODITY",AC$6,"TRIM_CAT",TRIM(B40),"TRIM_LINE",A39))=TRUE,0,GETPIVOTDATA("VALUE",'CSS WK pvt'!$J$2,"DT_FILE",AC$8,"COMMODITY",AC$6,"TRIM_CAT",TRIM(B40),"TRIM_LINE",A39))</f>
        <v>0</v>
      </c>
    </row>
    <row r="41" spans="1:29" s="76" customFormat="1" x14ac:dyDescent="0.25">
      <c r="A41" s="187"/>
      <c r="B41" s="77" t="s">
        <v>41</v>
      </c>
      <c r="C41" s="102">
        <v>5631</v>
      </c>
      <c r="D41" s="103">
        <v>6170</v>
      </c>
      <c r="E41" s="103">
        <v>5648</v>
      </c>
      <c r="F41" s="103">
        <v>4987</v>
      </c>
      <c r="G41" s="103">
        <v>4880</v>
      </c>
      <c r="H41" s="103">
        <v>5113</v>
      </c>
      <c r="I41" s="103">
        <v>5171</v>
      </c>
      <c r="J41" s="103">
        <v>5163</v>
      </c>
      <c r="K41" s="103">
        <v>5339</v>
      </c>
      <c r="L41" s="103">
        <v>5424</v>
      </c>
      <c r="M41" s="103">
        <v>5585</v>
      </c>
      <c r="N41" s="104">
        <v>4425</v>
      </c>
      <c r="O41" s="102">
        <v>4506</v>
      </c>
      <c r="P41" s="103">
        <v>4901</v>
      </c>
      <c r="Q41" s="103">
        <v>4733</v>
      </c>
      <c r="R41" s="103"/>
      <c r="S41" s="103"/>
      <c r="T41" s="103"/>
      <c r="U41" s="104"/>
      <c r="V41" s="105">
        <f t="shared" si="4"/>
        <v>-1125</v>
      </c>
      <c r="W41" s="106"/>
      <c r="X41" s="107"/>
      <c r="Y41" s="107"/>
      <c r="Z41" s="107"/>
      <c r="AA41" s="107"/>
      <c r="AB41" s="108"/>
      <c r="AC41" s="81">
        <f>IF(ISERROR(GETPIVOTDATA("VALUE",'CSS WK pvt'!$J$2,"DT_FILE",AC$8,"COMMODITY",AC$6,"TRIM_CAT",TRIM(B41),"TRIM_LINE",A39))=TRUE,0,GETPIVOTDATA("VALUE",'CSS WK pvt'!$J$2,"DT_FILE",AC$8,"COMMODITY",AC$6,"TRIM_CAT",TRIM(B41),"TRIM_LINE",A39))</f>
        <v>0</v>
      </c>
    </row>
    <row r="42" spans="1:29" s="76" customFormat="1" x14ac:dyDescent="0.25">
      <c r="A42" s="187"/>
      <c r="B42" s="77" t="s">
        <v>42</v>
      </c>
      <c r="C42" s="102">
        <v>337</v>
      </c>
      <c r="D42" s="103">
        <v>437</v>
      </c>
      <c r="E42" s="103">
        <v>518</v>
      </c>
      <c r="F42" s="103">
        <v>682</v>
      </c>
      <c r="G42" s="103">
        <v>599</v>
      </c>
      <c r="H42" s="103">
        <v>594</v>
      </c>
      <c r="I42" s="103">
        <v>585</v>
      </c>
      <c r="J42" s="103">
        <v>572</v>
      </c>
      <c r="K42" s="103">
        <v>572</v>
      </c>
      <c r="L42" s="103">
        <v>490</v>
      </c>
      <c r="M42" s="103">
        <v>532</v>
      </c>
      <c r="N42" s="104">
        <v>409</v>
      </c>
      <c r="O42" s="102">
        <v>552</v>
      </c>
      <c r="P42" s="103">
        <v>1056</v>
      </c>
      <c r="Q42" s="103">
        <v>1639</v>
      </c>
      <c r="R42" s="103"/>
      <c r="S42" s="103"/>
      <c r="T42" s="103"/>
      <c r="U42" s="104"/>
      <c r="V42" s="105">
        <f t="shared" si="4"/>
        <v>215</v>
      </c>
      <c r="W42" s="106"/>
      <c r="X42" s="107"/>
      <c r="Y42" s="107"/>
      <c r="Z42" s="107"/>
      <c r="AA42" s="107"/>
      <c r="AB42" s="108"/>
      <c r="AC42" s="81">
        <f>IF(ISERROR(GETPIVOTDATA("VALUE",'CSS WK pvt'!$J$2,"DT_FILE",AC$8,"COMMODITY",AC$6,"TRIM_CAT",TRIM(B42),"TRIM_LINE",A39))=TRUE,0,GETPIVOTDATA("VALUE",'CSS WK pvt'!$J$2,"DT_FILE",AC$8,"COMMODITY",AC$6,"TRIM_CAT",TRIM(B42),"TRIM_LINE",A39))</f>
        <v>0</v>
      </c>
    </row>
    <row r="43" spans="1:29" s="76" customFormat="1" x14ac:dyDescent="0.25">
      <c r="A43" s="187"/>
      <c r="B43" s="77" t="s">
        <v>43</v>
      </c>
      <c r="C43" s="102">
        <v>93</v>
      </c>
      <c r="D43" s="103">
        <v>122</v>
      </c>
      <c r="E43" s="103">
        <v>114</v>
      </c>
      <c r="F43" s="103">
        <v>139</v>
      </c>
      <c r="G43" s="103">
        <v>142</v>
      </c>
      <c r="H43" s="103">
        <v>128</v>
      </c>
      <c r="I43" s="103">
        <v>123</v>
      </c>
      <c r="J43" s="103">
        <v>142</v>
      </c>
      <c r="K43" s="103">
        <v>132</v>
      </c>
      <c r="L43" s="103">
        <v>114</v>
      </c>
      <c r="M43" s="103">
        <v>119</v>
      </c>
      <c r="N43" s="104">
        <v>96</v>
      </c>
      <c r="O43" s="102">
        <v>112</v>
      </c>
      <c r="P43" s="103">
        <v>202</v>
      </c>
      <c r="Q43" s="103">
        <v>302</v>
      </c>
      <c r="R43" s="103"/>
      <c r="S43" s="103"/>
      <c r="T43" s="103"/>
      <c r="U43" s="104"/>
      <c r="V43" s="105">
        <f t="shared" si="4"/>
        <v>19</v>
      </c>
      <c r="W43" s="106"/>
      <c r="X43" s="107"/>
      <c r="Y43" s="107"/>
      <c r="Z43" s="107"/>
      <c r="AA43" s="107"/>
      <c r="AB43" s="108"/>
      <c r="AC43" s="81">
        <f>IF(ISERROR(GETPIVOTDATA("VALUE",'CSS WK pvt'!$J$2,"DT_FILE",AC$8,"COMMODITY",AC$6,"TRIM_CAT",TRIM(B43),"TRIM_LINE",A39))=TRUE,0,GETPIVOTDATA("VALUE",'CSS WK pvt'!$J$2,"DT_FILE",AC$8,"COMMODITY",AC$6,"TRIM_CAT",TRIM(B43),"TRIM_LINE",A39))</f>
        <v>0</v>
      </c>
    </row>
    <row r="44" spans="1:29" s="76" customFormat="1" x14ac:dyDescent="0.25">
      <c r="A44" s="187"/>
      <c r="B44" s="77" t="s">
        <v>44</v>
      </c>
      <c r="C44" s="102">
        <v>14</v>
      </c>
      <c r="D44" s="103">
        <v>14</v>
      </c>
      <c r="E44" s="103">
        <v>14</v>
      </c>
      <c r="F44" s="103">
        <v>13</v>
      </c>
      <c r="G44" s="103">
        <v>15</v>
      </c>
      <c r="H44" s="103">
        <v>19</v>
      </c>
      <c r="I44" s="103">
        <v>19</v>
      </c>
      <c r="J44" s="103">
        <v>17</v>
      </c>
      <c r="K44" s="103">
        <v>18</v>
      </c>
      <c r="L44" s="103">
        <v>16</v>
      </c>
      <c r="M44" s="103">
        <v>18</v>
      </c>
      <c r="N44" s="104">
        <v>11</v>
      </c>
      <c r="O44" s="102">
        <v>14</v>
      </c>
      <c r="P44" s="103">
        <v>22</v>
      </c>
      <c r="Q44" s="103">
        <v>42</v>
      </c>
      <c r="R44" s="103"/>
      <c r="S44" s="103"/>
      <c r="T44" s="103"/>
      <c r="U44" s="104"/>
      <c r="V44" s="105">
        <f t="shared" si="4"/>
        <v>0</v>
      </c>
      <c r="W44" s="106"/>
      <c r="X44" s="107"/>
      <c r="Y44" s="107"/>
      <c r="Z44" s="107"/>
      <c r="AA44" s="107"/>
      <c r="AB44" s="108"/>
      <c r="AC44" s="81">
        <f>IF(ISERROR(GETPIVOTDATA("VALUE",'CSS WK pvt'!$J$2,"DT_FILE",AC$8,"COMMODITY",AC$6,"TRIM_CAT",TRIM(B44),"TRIM_LINE",A39))=TRUE,0,GETPIVOTDATA("VALUE",'CSS WK pvt'!$J$2,"DT_FILE",AC$8,"COMMODITY",AC$6,"TRIM_CAT",TRIM(B44),"TRIM_LINE",A39))</f>
        <v>0</v>
      </c>
    </row>
    <row r="45" spans="1:29" s="93" customFormat="1" ht="15.75" thickBot="1" x14ac:dyDescent="0.3">
      <c r="A45" s="188"/>
      <c r="B45" s="85" t="s">
        <v>45</v>
      </c>
      <c r="C45" s="86">
        <f>SUM(C40:C44)</f>
        <v>17637</v>
      </c>
      <c r="D45" s="87">
        <f t="shared" ref="D45:AC45" si="10">SUM(D40:D44)</f>
        <v>19532</v>
      </c>
      <c r="E45" s="87">
        <f t="shared" si="10"/>
        <v>20715</v>
      </c>
      <c r="F45" s="87">
        <f t="shared" si="10"/>
        <v>22907</v>
      </c>
      <c r="G45" s="87">
        <f t="shared" si="10"/>
        <v>23742</v>
      </c>
      <c r="H45" s="87">
        <f t="shared" si="10"/>
        <v>24078</v>
      </c>
      <c r="I45" s="87">
        <f t="shared" si="10"/>
        <v>24109</v>
      </c>
      <c r="J45" s="87">
        <f t="shared" si="10"/>
        <v>23293</v>
      </c>
      <c r="K45" s="87">
        <f t="shared" si="10"/>
        <v>23215</v>
      </c>
      <c r="L45" s="87">
        <f t="shared" si="10"/>
        <v>23040</v>
      </c>
      <c r="M45" s="87">
        <f t="shared" si="10"/>
        <v>23067</v>
      </c>
      <c r="N45" s="88">
        <f t="shared" si="10"/>
        <v>21254</v>
      </c>
      <c r="O45" s="86">
        <f t="shared" si="10"/>
        <v>23353</v>
      </c>
      <c r="P45" s="87">
        <v>28995</v>
      </c>
      <c r="Q45" s="87">
        <v>32088</v>
      </c>
      <c r="R45" s="87">
        <f t="shared" si="10"/>
        <v>0</v>
      </c>
      <c r="S45" s="87">
        <f t="shared" si="10"/>
        <v>0</v>
      </c>
      <c r="T45" s="87">
        <f t="shared" si="10"/>
        <v>0</v>
      </c>
      <c r="U45" s="88">
        <f t="shared" si="10"/>
        <v>0</v>
      </c>
      <c r="V45" s="89">
        <f>SUM(V40:V44)</f>
        <v>5716</v>
      </c>
      <c r="W45" s="90">
        <f t="shared" si="10"/>
        <v>0</v>
      </c>
      <c r="X45" s="91">
        <f t="shared" si="10"/>
        <v>0</v>
      </c>
      <c r="Y45" s="91">
        <f t="shared" si="10"/>
        <v>0</v>
      </c>
      <c r="Z45" s="91">
        <f t="shared" si="10"/>
        <v>0</v>
      </c>
      <c r="AA45" s="91">
        <f t="shared" si="10"/>
        <v>0</v>
      </c>
      <c r="AB45" s="92">
        <f t="shared" si="10"/>
        <v>0</v>
      </c>
      <c r="AC45" s="89">
        <f t="shared" si="10"/>
        <v>0</v>
      </c>
    </row>
    <row r="46" spans="1:29" s="49" customFormat="1" x14ac:dyDescent="0.25">
      <c r="A46" s="187">
        <f>+A39+1</f>
        <v>6</v>
      </c>
      <c r="B46" s="48" t="s">
        <v>32</v>
      </c>
      <c r="C46" s="11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20"/>
      <c r="O46" s="118"/>
      <c r="P46" s="119"/>
      <c r="Q46" s="119"/>
      <c r="R46" s="119"/>
      <c r="S46" s="119"/>
      <c r="T46" s="119"/>
      <c r="U46" s="120"/>
      <c r="V46" s="121"/>
      <c r="W46" s="122"/>
      <c r="X46" s="123"/>
      <c r="Y46" s="123"/>
      <c r="Z46" s="123"/>
      <c r="AA46" s="123"/>
      <c r="AB46" s="124"/>
      <c r="AC46" s="121"/>
    </row>
    <row r="47" spans="1:29" s="49" customFormat="1" x14ac:dyDescent="0.25">
      <c r="A47" s="187"/>
      <c r="B47" s="50" t="s">
        <v>40</v>
      </c>
      <c r="C47" s="51">
        <v>7200858.8600000003</v>
      </c>
      <c r="D47" s="52">
        <v>7610013.6399999997</v>
      </c>
      <c r="E47" s="52">
        <v>5193594.49</v>
      </c>
      <c r="F47" s="52">
        <v>3077455.57</v>
      </c>
      <c r="G47" s="52">
        <v>2539827.44</v>
      </c>
      <c r="H47" s="52">
        <v>1773303.61</v>
      </c>
      <c r="I47" s="52">
        <v>1692229.04</v>
      </c>
      <c r="J47" s="52">
        <v>1663539.47</v>
      </c>
      <c r="K47" s="52">
        <v>2297456.77</v>
      </c>
      <c r="L47" s="52">
        <v>2963298.5</v>
      </c>
      <c r="M47" s="52">
        <v>5066087.45</v>
      </c>
      <c r="N47" s="53">
        <v>7519310.4800000004</v>
      </c>
      <c r="O47" s="51">
        <v>8003626.3300000001</v>
      </c>
      <c r="P47" s="52">
        <v>7558729</v>
      </c>
      <c r="Q47" s="52">
        <v>6500524</v>
      </c>
      <c r="R47" s="52"/>
      <c r="S47" s="52"/>
      <c r="T47" s="52"/>
      <c r="U47" s="53"/>
      <c r="V47" s="54">
        <f t="shared" ref="V47" si="11">O47-C47</f>
        <v>802767.46999999974</v>
      </c>
      <c r="W47" s="55"/>
      <c r="X47" s="56"/>
      <c r="Y47" s="56"/>
      <c r="Z47" s="56"/>
      <c r="AA47" s="56"/>
      <c r="AB47" s="57"/>
      <c r="AC47" s="81">
        <f>IF(ISERROR(GETPIVOTDATA("VALUE",'CSS WK pvt'!$J$2,"DT_FILE",AC$8,"COMMODITY",AC$6,"TRIM_CAT",TRIM(B47),"TRIM_LINE",A46))=TRUE,0,GETPIVOTDATA("VALUE",'CSS WK pvt'!$J$2,"DT_FILE",AC$8,"COMMODITY",AC$6,"TRIM_CAT",TRIM(B47),"TRIM_LINE",A46))</f>
        <v>0</v>
      </c>
    </row>
    <row r="48" spans="1:29" s="49" customFormat="1" x14ac:dyDescent="0.25">
      <c r="A48" s="187"/>
      <c r="B48" s="50" t="s">
        <v>41</v>
      </c>
      <c r="C48" s="51">
        <v>1735646.42</v>
      </c>
      <c r="D48" s="52">
        <v>1708636.9</v>
      </c>
      <c r="E48" s="52">
        <v>1150702.98</v>
      </c>
      <c r="F48" s="52">
        <v>600476.67000000004</v>
      </c>
      <c r="G48" s="52">
        <v>438601.55</v>
      </c>
      <c r="H48" s="52">
        <v>303780.27</v>
      </c>
      <c r="I48" s="52">
        <v>289911.14</v>
      </c>
      <c r="J48" s="52">
        <v>309782.49</v>
      </c>
      <c r="K48" s="52">
        <v>473186.83</v>
      </c>
      <c r="L48" s="52">
        <v>638140.68999999994</v>
      </c>
      <c r="M48" s="52">
        <v>1082244.6299999999</v>
      </c>
      <c r="N48" s="53">
        <v>1067624.1100000001</v>
      </c>
      <c r="O48" s="51">
        <v>999449.82</v>
      </c>
      <c r="P48" s="52">
        <v>880753</v>
      </c>
      <c r="Q48" s="52">
        <v>762520</v>
      </c>
      <c r="R48" s="52"/>
      <c r="S48" s="52"/>
      <c r="T48" s="52"/>
      <c r="U48" s="53"/>
      <c r="V48" s="54">
        <f t="shared" si="4"/>
        <v>-736196.6</v>
      </c>
      <c r="W48" s="55"/>
      <c r="X48" s="56"/>
      <c r="Y48" s="56"/>
      <c r="Z48" s="56"/>
      <c r="AA48" s="56"/>
      <c r="AB48" s="57"/>
      <c r="AC48" s="81">
        <f>IF(ISERROR(GETPIVOTDATA("VALUE",'CSS WK pvt'!$J$2,"DT_FILE",AC$8,"COMMODITY",AC$6,"TRIM_CAT",TRIM(B48),"TRIM_LINE",A46))=TRUE,0,GETPIVOTDATA("VALUE",'CSS WK pvt'!$J$2,"DT_FILE",AC$8,"COMMODITY",AC$6,"TRIM_CAT",TRIM(B48),"TRIM_LINE",A46))</f>
        <v>0</v>
      </c>
    </row>
    <row r="49" spans="1:29" s="49" customFormat="1" x14ac:dyDescent="0.25">
      <c r="A49" s="187"/>
      <c r="B49" s="50" t="s">
        <v>42</v>
      </c>
      <c r="C49" s="51">
        <v>748062.74</v>
      </c>
      <c r="D49" s="52">
        <v>838850.9</v>
      </c>
      <c r="E49" s="52">
        <v>472798.92</v>
      </c>
      <c r="F49" s="52">
        <v>240876.88</v>
      </c>
      <c r="G49" s="52">
        <v>200855.56</v>
      </c>
      <c r="H49" s="52">
        <v>147483.19</v>
      </c>
      <c r="I49" s="52">
        <v>176237.11</v>
      </c>
      <c r="J49" s="52">
        <v>146582.34</v>
      </c>
      <c r="K49" s="52">
        <v>203832.13</v>
      </c>
      <c r="L49" s="52">
        <v>277291.51</v>
      </c>
      <c r="M49" s="52">
        <v>472860.88</v>
      </c>
      <c r="N49" s="53">
        <v>718306.24</v>
      </c>
      <c r="O49" s="51">
        <v>945157.18</v>
      </c>
      <c r="P49" s="52">
        <v>1109718</v>
      </c>
      <c r="Q49" s="52">
        <v>757060</v>
      </c>
      <c r="R49" s="52"/>
      <c r="S49" s="52"/>
      <c r="T49" s="52"/>
      <c r="U49" s="53"/>
      <c r="V49" s="54">
        <f t="shared" si="4"/>
        <v>197094.44000000006</v>
      </c>
      <c r="W49" s="55"/>
      <c r="X49" s="56"/>
      <c r="Y49" s="56"/>
      <c r="Z49" s="56"/>
      <c r="AA49" s="56"/>
      <c r="AB49" s="57"/>
      <c r="AC49" s="81">
        <f>IF(ISERROR(GETPIVOTDATA("VALUE",'CSS WK pvt'!$J$2,"DT_FILE",AC$8,"COMMODITY",AC$6,"TRIM_CAT",TRIM(B49),"TRIM_LINE",A46))=TRUE,0,GETPIVOTDATA("VALUE",'CSS WK pvt'!$J$2,"DT_FILE",AC$8,"COMMODITY",AC$6,"TRIM_CAT",TRIM(B49),"TRIM_LINE",A46))</f>
        <v>0</v>
      </c>
    </row>
    <row r="50" spans="1:29" s="49" customFormat="1" x14ac:dyDescent="0.25">
      <c r="A50" s="187"/>
      <c r="B50" s="50" t="s">
        <v>43</v>
      </c>
      <c r="C50" s="51">
        <v>876449.77</v>
      </c>
      <c r="D50" s="52">
        <v>930671.42</v>
      </c>
      <c r="E50" s="52">
        <v>608276.87</v>
      </c>
      <c r="F50" s="52">
        <v>373744.56</v>
      </c>
      <c r="G50" s="52">
        <v>334710.89</v>
      </c>
      <c r="H50" s="52">
        <v>230159.04</v>
      </c>
      <c r="I50" s="52">
        <v>222364.83</v>
      </c>
      <c r="J50" s="52">
        <v>272219.13</v>
      </c>
      <c r="K50" s="52">
        <v>377976.33</v>
      </c>
      <c r="L50" s="52">
        <v>471538.91</v>
      </c>
      <c r="M50" s="52">
        <v>509907.97</v>
      </c>
      <c r="N50" s="53">
        <v>716930.24</v>
      </c>
      <c r="O50" s="51">
        <v>819108.33</v>
      </c>
      <c r="P50" s="52">
        <v>1175746</v>
      </c>
      <c r="Q50" s="52">
        <v>973571</v>
      </c>
      <c r="R50" s="52"/>
      <c r="S50" s="52"/>
      <c r="T50" s="52"/>
      <c r="U50" s="53"/>
      <c r="V50" s="54">
        <f t="shared" si="4"/>
        <v>-57341.440000000061</v>
      </c>
      <c r="W50" s="55"/>
      <c r="X50" s="56"/>
      <c r="Y50" s="56"/>
      <c r="Z50" s="56"/>
      <c r="AA50" s="56"/>
      <c r="AB50" s="57"/>
      <c r="AC50" s="81">
        <f>IF(ISERROR(GETPIVOTDATA("VALUE",'CSS WK pvt'!$J$2,"DT_FILE",AC$8,"COMMODITY",AC$6,"TRIM_CAT",TRIM(B50),"TRIM_LINE",A46))=TRUE,0,GETPIVOTDATA("VALUE",'CSS WK pvt'!$J$2,"DT_FILE",AC$8,"COMMODITY",AC$6,"TRIM_CAT",TRIM(B50),"TRIM_LINE",A46))</f>
        <v>0</v>
      </c>
    </row>
    <row r="51" spans="1:29" s="49" customFormat="1" x14ac:dyDescent="0.25">
      <c r="A51" s="187"/>
      <c r="B51" s="50" t="s">
        <v>44</v>
      </c>
      <c r="C51" s="51">
        <v>418102.07</v>
      </c>
      <c r="D51" s="52">
        <v>700402.77</v>
      </c>
      <c r="E51" s="52">
        <v>499435.2</v>
      </c>
      <c r="F51" s="52">
        <v>195038.65</v>
      </c>
      <c r="G51" s="52">
        <v>284631.52</v>
      </c>
      <c r="H51" s="52">
        <v>197461.27</v>
      </c>
      <c r="I51" s="52">
        <v>261721.85</v>
      </c>
      <c r="J51" s="52">
        <v>150271.67999999999</v>
      </c>
      <c r="K51" s="52">
        <v>265206.84999999998</v>
      </c>
      <c r="L51" s="52">
        <v>351734.11</v>
      </c>
      <c r="M51" s="52">
        <v>530685.99</v>
      </c>
      <c r="N51" s="53">
        <v>654097.78</v>
      </c>
      <c r="O51" s="51">
        <v>961456.89</v>
      </c>
      <c r="P51" s="52">
        <v>1040094</v>
      </c>
      <c r="Q51" s="52">
        <v>941718</v>
      </c>
      <c r="R51" s="52"/>
      <c r="S51" s="52"/>
      <c r="T51" s="52"/>
      <c r="U51" s="53"/>
      <c r="V51" s="54">
        <f t="shared" si="4"/>
        <v>543354.82000000007</v>
      </c>
      <c r="W51" s="55"/>
      <c r="X51" s="56"/>
      <c r="Y51" s="56"/>
      <c r="Z51" s="56"/>
      <c r="AA51" s="56"/>
      <c r="AB51" s="57"/>
      <c r="AC51" s="81">
        <f>IF(ISERROR(GETPIVOTDATA("VALUE",'CSS WK pvt'!$J$2,"DT_FILE",AC$8,"COMMODITY",AC$6,"TRIM_CAT",TRIM(B51),"TRIM_LINE",A46))=TRUE,0,GETPIVOTDATA("VALUE",'CSS WK pvt'!$J$2,"DT_FILE",AC$8,"COMMODITY",AC$6,"TRIM_CAT",TRIM(B51),"TRIM_LINE",A46))</f>
        <v>0</v>
      </c>
    </row>
    <row r="52" spans="1:29" s="165" customFormat="1" x14ac:dyDescent="0.25">
      <c r="A52" s="188"/>
      <c r="B52" s="50" t="s">
        <v>45</v>
      </c>
      <c r="C52" s="179">
        <f>SUM(C47:C51)</f>
        <v>10979119.860000001</v>
      </c>
      <c r="D52" s="180">
        <f t="shared" ref="D52:AC66" si="12">SUM(D47:D51)</f>
        <v>11788575.629999999</v>
      </c>
      <c r="E52" s="180">
        <f t="shared" si="12"/>
        <v>7924808.4600000009</v>
      </c>
      <c r="F52" s="180">
        <f t="shared" si="12"/>
        <v>4487592.33</v>
      </c>
      <c r="G52" s="180">
        <f t="shared" si="12"/>
        <v>3798626.96</v>
      </c>
      <c r="H52" s="180">
        <f t="shared" si="12"/>
        <v>2652187.3800000004</v>
      </c>
      <c r="I52" s="180">
        <f t="shared" si="12"/>
        <v>2642463.9700000002</v>
      </c>
      <c r="J52" s="180">
        <f t="shared" si="12"/>
        <v>2542395.11</v>
      </c>
      <c r="K52" s="180">
        <f t="shared" si="12"/>
        <v>3617658.91</v>
      </c>
      <c r="L52" s="180">
        <f t="shared" si="12"/>
        <v>4702003.7200000007</v>
      </c>
      <c r="M52" s="180">
        <f t="shared" si="12"/>
        <v>7661786.9199999999</v>
      </c>
      <c r="N52" s="181">
        <f t="shared" si="12"/>
        <v>10676268.85</v>
      </c>
      <c r="O52" s="179">
        <f t="shared" si="12"/>
        <v>11728798.550000001</v>
      </c>
      <c r="P52" s="180">
        <v>11765040</v>
      </c>
      <c r="Q52" s="180">
        <v>9935393</v>
      </c>
      <c r="R52" s="180">
        <f t="shared" si="12"/>
        <v>0</v>
      </c>
      <c r="S52" s="180">
        <f t="shared" si="12"/>
        <v>0</v>
      </c>
      <c r="T52" s="180">
        <f t="shared" si="12"/>
        <v>0</v>
      </c>
      <c r="U52" s="181">
        <f t="shared" si="12"/>
        <v>0</v>
      </c>
      <c r="V52" s="58">
        <f t="shared" si="12"/>
        <v>749678.68999999983</v>
      </c>
      <c r="W52" s="182">
        <f t="shared" si="12"/>
        <v>0</v>
      </c>
      <c r="X52" s="183">
        <f t="shared" si="12"/>
        <v>0</v>
      </c>
      <c r="Y52" s="183">
        <f t="shared" si="12"/>
        <v>0</v>
      </c>
      <c r="Z52" s="183">
        <f t="shared" si="12"/>
        <v>0</v>
      </c>
      <c r="AA52" s="183">
        <f t="shared" si="12"/>
        <v>0</v>
      </c>
      <c r="AB52" s="184">
        <f t="shared" si="12"/>
        <v>0</v>
      </c>
      <c r="AC52" s="58">
        <f t="shared" si="12"/>
        <v>0</v>
      </c>
    </row>
    <row r="53" spans="1:29" s="49" customFormat="1" x14ac:dyDescent="0.25">
      <c r="A53" s="187">
        <f>+A46+1</f>
        <v>7</v>
      </c>
      <c r="B53" s="59" t="s">
        <v>33</v>
      </c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0"/>
      <c r="P53" s="61"/>
      <c r="Q53" s="61"/>
      <c r="R53" s="61"/>
      <c r="S53" s="61"/>
      <c r="T53" s="61"/>
      <c r="U53" s="62"/>
      <c r="V53" s="63"/>
      <c r="W53" s="64"/>
      <c r="X53" s="65"/>
      <c r="Y53" s="65"/>
      <c r="Z53" s="65"/>
      <c r="AA53" s="65"/>
      <c r="AB53" s="66"/>
      <c r="AC53" s="63"/>
    </row>
    <row r="54" spans="1:29" s="49" customFormat="1" x14ac:dyDescent="0.25">
      <c r="A54" s="187"/>
      <c r="B54" s="50" t="s">
        <v>40</v>
      </c>
      <c r="C54" s="51">
        <v>2996408.4</v>
      </c>
      <c r="D54" s="52">
        <v>3711976.19</v>
      </c>
      <c r="E54" s="52">
        <v>3965360.09</v>
      </c>
      <c r="F54" s="52">
        <v>2881558.79</v>
      </c>
      <c r="G54" s="52">
        <v>1910007.44</v>
      </c>
      <c r="H54" s="52">
        <v>1357193.62</v>
      </c>
      <c r="I54" s="52">
        <v>1016667.96</v>
      </c>
      <c r="J54" s="52">
        <v>986992.66</v>
      </c>
      <c r="K54" s="52">
        <v>998224.52</v>
      </c>
      <c r="L54" s="52">
        <v>1090971.6599999999</v>
      </c>
      <c r="M54" s="52">
        <v>1989320.29</v>
      </c>
      <c r="N54" s="53">
        <v>3286198.16</v>
      </c>
      <c r="O54" s="51">
        <v>4422873.16</v>
      </c>
      <c r="P54" s="52">
        <v>5282406</v>
      </c>
      <c r="Q54" s="52">
        <v>5232102</v>
      </c>
      <c r="R54" s="52"/>
      <c r="S54" s="52"/>
      <c r="T54" s="52"/>
      <c r="U54" s="53"/>
      <c r="V54" s="54">
        <f t="shared" ref="V54" si="13">O54-C54</f>
        <v>1426464.7600000002</v>
      </c>
      <c r="W54" s="55"/>
      <c r="X54" s="56"/>
      <c r="Y54" s="56"/>
      <c r="Z54" s="56"/>
      <c r="AA54" s="56"/>
      <c r="AB54" s="57"/>
      <c r="AC54" s="81">
        <f>IF(ISERROR(GETPIVOTDATA("VALUE",'CSS WK pvt'!$J$2,"DT_FILE",AC$8,"COMMODITY",AC$6,"TRIM_CAT",TRIM(B54),"TRIM_LINE",A53))=TRUE,0,GETPIVOTDATA("VALUE",'CSS WK pvt'!$J$2,"DT_FILE",AC$8,"COMMODITY",AC$6,"TRIM_CAT",TRIM(B54),"TRIM_LINE",A53))</f>
        <v>0</v>
      </c>
    </row>
    <row r="55" spans="1:29" s="49" customFormat="1" x14ac:dyDescent="0.25">
      <c r="A55" s="187"/>
      <c r="B55" s="50" t="s">
        <v>41</v>
      </c>
      <c r="C55" s="51">
        <v>1266856.6499999999</v>
      </c>
      <c r="D55" s="52">
        <v>1451773.43</v>
      </c>
      <c r="E55" s="52">
        <v>1274148.1299999999</v>
      </c>
      <c r="F55" s="52">
        <v>811628.5</v>
      </c>
      <c r="G55" s="52">
        <v>496824.85</v>
      </c>
      <c r="H55" s="52">
        <v>333539.69</v>
      </c>
      <c r="I55" s="52">
        <v>256251.98</v>
      </c>
      <c r="J55" s="52">
        <v>248650.49</v>
      </c>
      <c r="K55" s="52">
        <v>284052.06</v>
      </c>
      <c r="L55" s="52">
        <v>363621.68</v>
      </c>
      <c r="M55" s="52">
        <v>603424.92000000004</v>
      </c>
      <c r="N55" s="53">
        <v>779663.93</v>
      </c>
      <c r="O55" s="51">
        <v>883399.47</v>
      </c>
      <c r="P55" s="52">
        <v>858778</v>
      </c>
      <c r="Q55" s="52">
        <v>769043</v>
      </c>
      <c r="R55" s="52"/>
      <c r="S55" s="52"/>
      <c r="T55" s="52"/>
      <c r="U55" s="53"/>
      <c r="V55" s="54">
        <f t="shared" si="4"/>
        <v>-383457.17999999993</v>
      </c>
      <c r="W55" s="55"/>
      <c r="X55" s="56"/>
      <c r="Y55" s="56"/>
      <c r="Z55" s="56"/>
      <c r="AA55" s="56"/>
      <c r="AB55" s="57"/>
      <c r="AC55" s="81">
        <f>IF(ISERROR(GETPIVOTDATA("VALUE",'CSS WK pvt'!$J$2,"DT_FILE",AC$8,"COMMODITY",AC$6,"TRIM_CAT",TRIM(B55),"TRIM_LINE",A53))=TRUE,0,GETPIVOTDATA("VALUE",'CSS WK pvt'!$J$2,"DT_FILE",AC$8,"COMMODITY",AC$6,"TRIM_CAT",TRIM(B55),"TRIM_LINE",A53))</f>
        <v>0</v>
      </c>
    </row>
    <row r="56" spans="1:29" s="49" customFormat="1" x14ac:dyDescent="0.25">
      <c r="A56" s="187"/>
      <c r="B56" s="50" t="s">
        <v>42</v>
      </c>
      <c r="C56" s="51">
        <v>159921.38</v>
      </c>
      <c r="D56" s="52">
        <v>231168.81</v>
      </c>
      <c r="E56" s="52">
        <v>276573.76</v>
      </c>
      <c r="F56" s="52">
        <v>165023.76999999999</v>
      </c>
      <c r="G56" s="52">
        <v>95669.49</v>
      </c>
      <c r="H56" s="52">
        <v>80999.37</v>
      </c>
      <c r="I56" s="52">
        <v>57463.12</v>
      </c>
      <c r="J56" s="52">
        <v>88765.48</v>
      </c>
      <c r="K56" s="52">
        <v>62895.86</v>
      </c>
      <c r="L56" s="52">
        <v>60698.96</v>
      </c>
      <c r="M56" s="52">
        <v>267239.94</v>
      </c>
      <c r="N56" s="53">
        <v>171502.88</v>
      </c>
      <c r="O56" s="51">
        <v>283597.74</v>
      </c>
      <c r="P56" s="52">
        <v>583521</v>
      </c>
      <c r="Q56" s="52">
        <v>555399</v>
      </c>
      <c r="R56" s="52"/>
      <c r="S56" s="52"/>
      <c r="T56" s="52"/>
      <c r="U56" s="53"/>
      <c r="V56" s="54">
        <f t="shared" si="4"/>
        <v>123676.35999999999</v>
      </c>
      <c r="W56" s="55"/>
      <c r="X56" s="56"/>
      <c r="Y56" s="56"/>
      <c r="Z56" s="56"/>
      <c r="AA56" s="56"/>
      <c r="AB56" s="57"/>
      <c r="AC56" s="81">
        <f>IF(ISERROR(GETPIVOTDATA("VALUE",'CSS WK pvt'!$J$2,"DT_FILE",AC$8,"COMMODITY",AC$6,"TRIM_CAT",TRIM(B56),"TRIM_LINE",A53))=TRUE,0,GETPIVOTDATA("VALUE",'CSS WK pvt'!$J$2,"DT_FILE",AC$8,"COMMODITY",AC$6,"TRIM_CAT",TRIM(B56),"TRIM_LINE",A53))</f>
        <v>0</v>
      </c>
    </row>
    <row r="57" spans="1:29" s="49" customFormat="1" x14ac:dyDescent="0.25">
      <c r="A57" s="187"/>
      <c r="B57" s="50" t="s">
        <v>43</v>
      </c>
      <c r="C57" s="51">
        <v>171472.3</v>
      </c>
      <c r="D57" s="52">
        <v>260753.94</v>
      </c>
      <c r="E57" s="52">
        <v>318222.31</v>
      </c>
      <c r="F57" s="52">
        <v>181331.26</v>
      </c>
      <c r="G57" s="52">
        <v>134408.76</v>
      </c>
      <c r="H57" s="52">
        <v>125801.99</v>
      </c>
      <c r="I57" s="52">
        <v>90412.53</v>
      </c>
      <c r="J57" s="52">
        <v>98266.51</v>
      </c>
      <c r="K57" s="52">
        <v>112748.94</v>
      </c>
      <c r="L57" s="52">
        <v>140315.01</v>
      </c>
      <c r="M57" s="52">
        <v>147374.6</v>
      </c>
      <c r="N57" s="53">
        <v>164659.13</v>
      </c>
      <c r="O57" s="51">
        <v>260105.14</v>
      </c>
      <c r="P57" s="52">
        <v>492772</v>
      </c>
      <c r="Q57" s="52">
        <v>508453</v>
      </c>
      <c r="R57" s="52"/>
      <c r="S57" s="52"/>
      <c r="T57" s="52"/>
      <c r="U57" s="53"/>
      <c r="V57" s="54">
        <f t="shared" si="4"/>
        <v>88632.840000000026</v>
      </c>
      <c r="W57" s="55"/>
      <c r="X57" s="56"/>
      <c r="Y57" s="56"/>
      <c r="Z57" s="56"/>
      <c r="AA57" s="56"/>
      <c r="AB57" s="57"/>
      <c r="AC57" s="81">
        <f>IF(ISERROR(GETPIVOTDATA("VALUE",'CSS WK pvt'!$J$2,"DT_FILE",AC$8,"COMMODITY",AC$6,"TRIM_CAT",TRIM(B57),"TRIM_LINE",A53))=TRUE,0,GETPIVOTDATA("VALUE",'CSS WK pvt'!$J$2,"DT_FILE",AC$8,"COMMODITY",AC$6,"TRIM_CAT",TRIM(B57),"TRIM_LINE",A53))</f>
        <v>0</v>
      </c>
    </row>
    <row r="58" spans="1:29" s="49" customFormat="1" x14ac:dyDescent="0.25">
      <c r="A58" s="187"/>
      <c r="B58" s="50" t="s">
        <v>44</v>
      </c>
      <c r="C58" s="51">
        <v>102822.01</v>
      </c>
      <c r="D58" s="52">
        <v>160122.06</v>
      </c>
      <c r="E58" s="52">
        <v>347769.88</v>
      </c>
      <c r="F58" s="52">
        <v>100383.55</v>
      </c>
      <c r="G58" s="52">
        <v>122770.21</v>
      </c>
      <c r="H58" s="52">
        <v>93986.79</v>
      </c>
      <c r="I58" s="52">
        <v>123554.29</v>
      </c>
      <c r="J58" s="52">
        <v>72372.820000000007</v>
      </c>
      <c r="K58" s="52">
        <v>70317.42</v>
      </c>
      <c r="L58" s="52">
        <v>71961.89</v>
      </c>
      <c r="M58" s="52">
        <v>167859.68</v>
      </c>
      <c r="N58" s="53">
        <v>170875.02</v>
      </c>
      <c r="O58" s="51">
        <v>214436.76</v>
      </c>
      <c r="P58" s="52">
        <v>481786</v>
      </c>
      <c r="Q58" s="52">
        <v>438060</v>
      </c>
      <c r="R58" s="52"/>
      <c r="S58" s="52"/>
      <c r="T58" s="52"/>
      <c r="U58" s="53"/>
      <c r="V58" s="54">
        <f t="shared" si="4"/>
        <v>111614.75000000001</v>
      </c>
      <c r="W58" s="55"/>
      <c r="X58" s="56"/>
      <c r="Y58" s="56"/>
      <c r="Z58" s="56"/>
      <c r="AA58" s="56"/>
      <c r="AB58" s="57"/>
      <c r="AC58" s="81">
        <f>IF(ISERROR(GETPIVOTDATA("VALUE",'CSS WK pvt'!$J$2,"DT_FILE",AC$8,"COMMODITY",AC$6,"TRIM_CAT",TRIM(B58),"TRIM_LINE",A53))=TRUE,0,GETPIVOTDATA("VALUE",'CSS WK pvt'!$J$2,"DT_FILE",AC$8,"COMMODITY",AC$6,"TRIM_CAT",TRIM(B58),"TRIM_LINE",A53))</f>
        <v>0</v>
      </c>
    </row>
    <row r="59" spans="1:29" s="165" customFormat="1" x14ac:dyDescent="0.25">
      <c r="A59" s="188"/>
      <c r="B59" s="50" t="s">
        <v>45</v>
      </c>
      <c r="C59" s="179">
        <f>SUM(C54:C58)</f>
        <v>4697480.7399999993</v>
      </c>
      <c r="D59" s="180">
        <f t="shared" ref="D59:AC59" si="14">SUM(D54:D58)</f>
        <v>5815794.4299999997</v>
      </c>
      <c r="E59" s="180">
        <f t="shared" si="14"/>
        <v>6182074.169999999</v>
      </c>
      <c r="F59" s="180">
        <f t="shared" si="14"/>
        <v>4139925.87</v>
      </c>
      <c r="G59" s="180">
        <f t="shared" si="14"/>
        <v>2759680.75</v>
      </c>
      <c r="H59" s="180">
        <f t="shared" si="14"/>
        <v>1991521.4600000002</v>
      </c>
      <c r="I59" s="180">
        <f t="shared" si="14"/>
        <v>1544349.8800000001</v>
      </c>
      <c r="J59" s="180">
        <f t="shared" si="14"/>
        <v>1495047.96</v>
      </c>
      <c r="K59" s="180">
        <f t="shared" si="14"/>
        <v>1528238.8</v>
      </c>
      <c r="L59" s="180">
        <f t="shared" si="14"/>
        <v>1727569.1999999997</v>
      </c>
      <c r="M59" s="180">
        <f t="shared" si="14"/>
        <v>3175219.43</v>
      </c>
      <c r="N59" s="181">
        <f t="shared" si="14"/>
        <v>4572899.12</v>
      </c>
      <c r="O59" s="179">
        <f t="shared" si="14"/>
        <v>6064412.2699999996</v>
      </c>
      <c r="P59" s="180">
        <v>7699263</v>
      </c>
      <c r="Q59" s="180">
        <v>7503057</v>
      </c>
      <c r="R59" s="180">
        <f t="shared" si="14"/>
        <v>0</v>
      </c>
      <c r="S59" s="180">
        <f t="shared" si="14"/>
        <v>0</v>
      </c>
      <c r="T59" s="180">
        <f t="shared" si="14"/>
        <v>0</v>
      </c>
      <c r="U59" s="181">
        <f t="shared" si="14"/>
        <v>0</v>
      </c>
      <c r="V59" s="58">
        <f t="shared" si="12"/>
        <v>1366931.5300000005</v>
      </c>
      <c r="W59" s="182">
        <f t="shared" si="14"/>
        <v>0</v>
      </c>
      <c r="X59" s="183">
        <f t="shared" si="14"/>
        <v>0</v>
      </c>
      <c r="Y59" s="183">
        <f t="shared" si="14"/>
        <v>0</v>
      </c>
      <c r="Z59" s="183">
        <f t="shared" si="14"/>
        <v>0</v>
      </c>
      <c r="AA59" s="183">
        <f t="shared" si="14"/>
        <v>0</v>
      </c>
      <c r="AB59" s="184">
        <f t="shared" si="14"/>
        <v>0</v>
      </c>
      <c r="AC59" s="58">
        <f t="shared" si="14"/>
        <v>0</v>
      </c>
    </row>
    <row r="60" spans="1:29" s="49" customFormat="1" x14ac:dyDescent="0.25">
      <c r="A60" s="187">
        <f>+A53+1</f>
        <v>8</v>
      </c>
      <c r="B60" s="59" t="s">
        <v>34</v>
      </c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0"/>
      <c r="P60" s="61"/>
      <c r="Q60" s="61"/>
      <c r="R60" s="61"/>
      <c r="S60" s="61"/>
      <c r="T60" s="61"/>
      <c r="U60" s="62"/>
      <c r="V60" s="63"/>
      <c r="W60" s="64"/>
      <c r="X60" s="65"/>
      <c r="Y60" s="65"/>
      <c r="Z60" s="65"/>
      <c r="AA60" s="65"/>
      <c r="AB60" s="66"/>
      <c r="AC60" s="63"/>
    </row>
    <row r="61" spans="1:29" s="49" customFormat="1" x14ac:dyDescent="0.25">
      <c r="A61" s="187"/>
      <c r="B61" s="50" t="s">
        <v>40</v>
      </c>
      <c r="C61" s="51">
        <v>6813963.2300000004</v>
      </c>
      <c r="D61" s="52">
        <v>7830917.4800000004</v>
      </c>
      <c r="E61" s="52">
        <v>9003337.6600000001</v>
      </c>
      <c r="F61" s="52">
        <v>10699688.960000001</v>
      </c>
      <c r="G61" s="52">
        <v>11504374.74</v>
      </c>
      <c r="H61" s="52">
        <v>11636276.32</v>
      </c>
      <c r="I61" s="52">
        <v>11446613.119999999</v>
      </c>
      <c r="J61" s="52">
        <v>11010706.800000001</v>
      </c>
      <c r="K61" s="52">
        <v>10909682.4</v>
      </c>
      <c r="L61" s="52">
        <v>10846954.460000001</v>
      </c>
      <c r="M61" s="52">
        <v>10882049.77</v>
      </c>
      <c r="N61" s="53">
        <v>11236483.630000001</v>
      </c>
      <c r="O61" s="51">
        <v>12570627.76</v>
      </c>
      <c r="P61" s="52">
        <v>15268224</v>
      </c>
      <c r="Q61" s="52">
        <v>16941861</v>
      </c>
      <c r="R61" s="52"/>
      <c r="S61" s="52"/>
      <c r="T61" s="52"/>
      <c r="U61" s="53"/>
      <c r="V61" s="54">
        <f t="shared" ref="V61" si="15">O61-C61</f>
        <v>5756664.5299999993</v>
      </c>
      <c r="W61" s="55"/>
      <c r="X61" s="56"/>
      <c r="Y61" s="56"/>
      <c r="Z61" s="56"/>
      <c r="AA61" s="56"/>
      <c r="AB61" s="57"/>
      <c r="AC61" s="81">
        <f>IF(ISERROR(GETPIVOTDATA("VALUE",'CSS WK pvt'!$J$2,"DT_FILE",AC$8,"COMMODITY",AC$6,"TRIM_CAT",TRIM(B61),"TRIM_LINE",A60))=TRUE,0,GETPIVOTDATA("VALUE",'CSS WK pvt'!$J$2,"DT_FILE",AC$8,"COMMODITY",AC$6,"TRIM_CAT",TRIM(B61),"TRIM_LINE",A60))</f>
        <v>0</v>
      </c>
    </row>
    <row r="62" spans="1:29" s="49" customFormat="1" x14ac:dyDescent="0.25">
      <c r="A62" s="187"/>
      <c r="B62" s="50" t="s">
        <v>41</v>
      </c>
      <c r="C62" s="51">
        <v>4307124.96</v>
      </c>
      <c r="D62" s="52">
        <v>4916370.0999999996</v>
      </c>
      <c r="E62" s="52">
        <v>5007153.8099999996</v>
      </c>
      <c r="F62" s="52">
        <v>4651797.1500000004</v>
      </c>
      <c r="G62" s="52">
        <v>4600913.29</v>
      </c>
      <c r="H62" s="52">
        <v>4795950.1399999997</v>
      </c>
      <c r="I62" s="52">
        <v>4850686.8899999997</v>
      </c>
      <c r="J62" s="52">
        <v>4840766.6900000004</v>
      </c>
      <c r="K62" s="52">
        <v>4909807.4400000004</v>
      </c>
      <c r="L62" s="52">
        <v>4882739.7</v>
      </c>
      <c r="M62" s="52">
        <v>5037720.88</v>
      </c>
      <c r="N62" s="53">
        <v>4236607.3</v>
      </c>
      <c r="O62" s="51">
        <v>4472982.7300000004</v>
      </c>
      <c r="P62" s="52">
        <v>4946396</v>
      </c>
      <c r="Q62" s="52">
        <v>5004887</v>
      </c>
      <c r="R62" s="52"/>
      <c r="S62" s="52"/>
      <c r="T62" s="52"/>
      <c r="U62" s="53"/>
      <c r="V62" s="54">
        <f t="shared" si="4"/>
        <v>165857.77000000048</v>
      </c>
      <c r="W62" s="55"/>
      <c r="X62" s="56"/>
      <c r="Y62" s="56"/>
      <c r="Z62" s="56"/>
      <c r="AA62" s="56"/>
      <c r="AB62" s="57"/>
      <c r="AC62" s="81">
        <f>IF(ISERROR(GETPIVOTDATA("VALUE",'CSS WK pvt'!$J$2,"DT_FILE",AC$8,"COMMODITY",AC$6,"TRIM_CAT",TRIM(B62),"TRIM_LINE",A60))=TRUE,0,GETPIVOTDATA("VALUE",'CSS WK pvt'!$J$2,"DT_FILE",AC$8,"COMMODITY",AC$6,"TRIM_CAT",TRIM(B62),"TRIM_LINE",A60))</f>
        <v>0</v>
      </c>
    </row>
    <row r="63" spans="1:29" s="49" customFormat="1" x14ac:dyDescent="0.25">
      <c r="A63" s="187"/>
      <c r="B63" s="50" t="s">
        <v>42</v>
      </c>
      <c r="C63" s="51">
        <v>145300.15</v>
      </c>
      <c r="D63" s="52">
        <v>181652.41</v>
      </c>
      <c r="E63" s="52">
        <v>241834.5</v>
      </c>
      <c r="F63" s="52">
        <v>293427.65000000002</v>
      </c>
      <c r="G63" s="52">
        <v>306768.19</v>
      </c>
      <c r="H63" s="52">
        <v>279812.42</v>
      </c>
      <c r="I63" s="52">
        <v>276551.32</v>
      </c>
      <c r="J63" s="52">
        <v>267417.21000000002</v>
      </c>
      <c r="K63" s="52">
        <v>283727.24</v>
      </c>
      <c r="L63" s="52">
        <v>263415.46999999997</v>
      </c>
      <c r="M63" s="52">
        <v>261212.74</v>
      </c>
      <c r="N63" s="53">
        <v>399245.16</v>
      </c>
      <c r="O63" s="51">
        <v>454512.66</v>
      </c>
      <c r="P63" s="52">
        <v>643728</v>
      </c>
      <c r="Q63" s="52">
        <v>846985</v>
      </c>
      <c r="R63" s="52"/>
      <c r="S63" s="52"/>
      <c r="T63" s="52"/>
      <c r="U63" s="53"/>
      <c r="V63" s="54">
        <f t="shared" si="4"/>
        <v>309212.51</v>
      </c>
      <c r="W63" s="55"/>
      <c r="X63" s="56"/>
      <c r="Y63" s="56"/>
      <c r="Z63" s="56"/>
      <c r="AA63" s="56"/>
      <c r="AB63" s="57"/>
      <c r="AC63" s="81">
        <f>IF(ISERROR(GETPIVOTDATA("VALUE",'CSS WK pvt'!$J$2,"DT_FILE",AC$8,"COMMODITY",AC$6,"TRIM_CAT",TRIM(B63),"TRIM_LINE",A60))=TRUE,0,GETPIVOTDATA("VALUE",'CSS WK pvt'!$J$2,"DT_FILE",AC$8,"COMMODITY",AC$6,"TRIM_CAT",TRIM(B63),"TRIM_LINE",A60))</f>
        <v>0</v>
      </c>
    </row>
    <row r="64" spans="1:29" s="49" customFormat="1" x14ac:dyDescent="0.25">
      <c r="A64" s="187"/>
      <c r="B64" s="50" t="s">
        <v>43</v>
      </c>
      <c r="C64" s="51">
        <v>480031.99</v>
      </c>
      <c r="D64" s="52">
        <v>517823.33</v>
      </c>
      <c r="E64" s="52">
        <v>543665.01</v>
      </c>
      <c r="F64" s="52">
        <v>572923.62</v>
      </c>
      <c r="G64" s="52">
        <v>598724.30000000005</v>
      </c>
      <c r="H64" s="52">
        <v>587846.12</v>
      </c>
      <c r="I64" s="52">
        <v>610653.38</v>
      </c>
      <c r="J64" s="52">
        <v>616734.35</v>
      </c>
      <c r="K64" s="52">
        <v>618104.4</v>
      </c>
      <c r="L64" s="52">
        <v>665595.44999999995</v>
      </c>
      <c r="M64" s="52">
        <v>669442.82999999996</v>
      </c>
      <c r="N64" s="53">
        <v>630001.41</v>
      </c>
      <c r="O64" s="51">
        <v>684268.87</v>
      </c>
      <c r="P64" s="52">
        <v>871532</v>
      </c>
      <c r="Q64" s="52">
        <v>990536</v>
      </c>
      <c r="R64" s="52"/>
      <c r="S64" s="52"/>
      <c r="T64" s="52"/>
      <c r="U64" s="53"/>
      <c r="V64" s="54">
        <f t="shared" si="4"/>
        <v>204236.88</v>
      </c>
      <c r="W64" s="55"/>
      <c r="X64" s="56"/>
      <c r="Y64" s="56"/>
      <c r="Z64" s="56"/>
      <c r="AA64" s="56"/>
      <c r="AB64" s="57"/>
      <c r="AC64" s="81">
        <f>IF(ISERROR(GETPIVOTDATA("VALUE",'CSS WK pvt'!$J$2,"DT_FILE",AC$8,"COMMODITY",AC$6,"TRIM_CAT",TRIM(B64),"TRIM_LINE",A60))=TRUE,0,GETPIVOTDATA("VALUE",'CSS WK pvt'!$J$2,"DT_FILE",AC$8,"COMMODITY",AC$6,"TRIM_CAT",TRIM(B64),"TRIM_LINE",A60))</f>
        <v>0</v>
      </c>
    </row>
    <row r="65" spans="1:29" s="49" customFormat="1" x14ac:dyDescent="0.25">
      <c r="A65" s="187"/>
      <c r="B65" s="50" t="s">
        <v>44</v>
      </c>
      <c r="C65" s="51">
        <v>71089.89</v>
      </c>
      <c r="D65" s="52">
        <v>89236.81</v>
      </c>
      <c r="E65" s="52">
        <v>118175.44</v>
      </c>
      <c r="F65" s="52">
        <v>113043.94</v>
      </c>
      <c r="G65" s="52">
        <v>128489.07</v>
      </c>
      <c r="H65" s="52">
        <v>159650.32</v>
      </c>
      <c r="I65" s="52">
        <v>169949.28</v>
      </c>
      <c r="J65" s="52">
        <v>199763.88</v>
      </c>
      <c r="K65" s="52">
        <v>236552.46</v>
      </c>
      <c r="L65" s="52">
        <v>248840.07</v>
      </c>
      <c r="M65" s="52">
        <v>246059.75</v>
      </c>
      <c r="N65" s="53">
        <v>164654.07</v>
      </c>
      <c r="O65" s="51">
        <v>149339.57</v>
      </c>
      <c r="P65" s="52">
        <v>249777</v>
      </c>
      <c r="Q65" s="52">
        <v>312799</v>
      </c>
      <c r="R65" s="52"/>
      <c r="S65" s="52"/>
      <c r="T65" s="52"/>
      <c r="U65" s="53"/>
      <c r="V65" s="54">
        <f t="shared" si="4"/>
        <v>78249.680000000008</v>
      </c>
      <c r="W65" s="55"/>
      <c r="X65" s="56"/>
      <c r="Y65" s="56"/>
      <c r="Z65" s="56"/>
      <c r="AA65" s="56"/>
      <c r="AB65" s="57"/>
      <c r="AC65" s="81">
        <f>IF(ISERROR(GETPIVOTDATA("VALUE",'CSS WK pvt'!$J$2,"DT_FILE",AC$8,"COMMODITY",AC$6,"TRIM_CAT",TRIM(B65),"TRIM_LINE",A60))=TRUE,0,GETPIVOTDATA("VALUE",'CSS WK pvt'!$J$2,"DT_FILE",AC$8,"COMMODITY",AC$6,"TRIM_CAT",TRIM(B65),"TRIM_LINE",A60))</f>
        <v>0</v>
      </c>
    </row>
    <row r="66" spans="1:29" s="165" customFormat="1" x14ac:dyDescent="0.25">
      <c r="A66" s="188"/>
      <c r="B66" s="50" t="s">
        <v>45</v>
      </c>
      <c r="C66" s="179">
        <f>SUM(C61:C65)</f>
        <v>11817510.220000003</v>
      </c>
      <c r="D66" s="180">
        <f t="shared" ref="D66:AC66" si="16">SUM(D61:D65)</f>
        <v>13536000.130000001</v>
      </c>
      <c r="E66" s="180">
        <f t="shared" si="16"/>
        <v>14914166.419999998</v>
      </c>
      <c r="F66" s="180">
        <f t="shared" si="16"/>
        <v>16330881.32</v>
      </c>
      <c r="G66" s="180">
        <f t="shared" si="16"/>
        <v>17139269.59</v>
      </c>
      <c r="H66" s="180">
        <f t="shared" si="16"/>
        <v>17459535.32</v>
      </c>
      <c r="I66" s="180">
        <f t="shared" si="16"/>
        <v>17354453.989999998</v>
      </c>
      <c r="J66" s="180">
        <f t="shared" si="16"/>
        <v>16935388.930000003</v>
      </c>
      <c r="K66" s="180">
        <f t="shared" si="16"/>
        <v>16957873.940000001</v>
      </c>
      <c r="L66" s="180">
        <f t="shared" si="16"/>
        <v>16907545.149999999</v>
      </c>
      <c r="M66" s="180">
        <f t="shared" si="16"/>
        <v>17096485.969999999</v>
      </c>
      <c r="N66" s="181">
        <f t="shared" si="16"/>
        <v>16666991.57</v>
      </c>
      <c r="O66" s="179">
        <f t="shared" si="16"/>
        <v>18331731.590000004</v>
      </c>
      <c r="P66" s="180">
        <v>21979657</v>
      </c>
      <c r="Q66" s="180">
        <v>24097068</v>
      </c>
      <c r="R66" s="180">
        <f t="shared" si="16"/>
        <v>0</v>
      </c>
      <c r="S66" s="180">
        <f t="shared" si="16"/>
        <v>0</v>
      </c>
      <c r="T66" s="180">
        <f t="shared" si="16"/>
        <v>0</v>
      </c>
      <c r="U66" s="181">
        <f t="shared" si="16"/>
        <v>0</v>
      </c>
      <c r="V66" s="58">
        <f t="shared" si="12"/>
        <v>6514221.3699999992</v>
      </c>
      <c r="W66" s="182">
        <f t="shared" si="16"/>
        <v>0</v>
      </c>
      <c r="X66" s="183">
        <f t="shared" si="16"/>
        <v>0</v>
      </c>
      <c r="Y66" s="183">
        <f t="shared" si="16"/>
        <v>0</v>
      </c>
      <c r="Z66" s="183">
        <f t="shared" si="16"/>
        <v>0</v>
      </c>
      <c r="AA66" s="183">
        <f t="shared" si="16"/>
        <v>0</v>
      </c>
      <c r="AB66" s="184">
        <f t="shared" si="16"/>
        <v>0</v>
      </c>
      <c r="AC66" s="58">
        <f t="shared" si="16"/>
        <v>0</v>
      </c>
    </row>
    <row r="67" spans="1:29" s="49" customFormat="1" x14ac:dyDescent="0.25">
      <c r="A67" s="187">
        <f>+A60+1</f>
        <v>9</v>
      </c>
      <c r="B67" s="59" t="s">
        <v>46</v>
      </c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0"/>
      <c r="P67" s="61"/>
      <c r="Q67" s="61"/>
      <c r="R67" s="61"/>
      <c r="S67" s="61"/>
      <c r="T67" s="61"/>
      <c r="U67" s="62"/>
      <c r="V67" s="63"/>
      <c r="W67" s="64"/>
      <c r="X67" s="65"/>
      <c r="Y67" s="65"/>
      <c r="Z67" s="65"/>
      <c r="AA67" s="65"/>
      <c r="AB67" s="66"/>
      <c r="AC67" s="63"/>
    </row>
    <row r="68" spans="1:29" s="49" customFormat="1" x14ac:dyDescent="0.25">
      <c r="A68" s="187"/>
      <c r="B68" s="50" t="s">
        <v>40</v>
      </c>
      <c r="C68" s="51">
        <v>17011230.489999998</v>
      </c>
      <c r="D68" s="52">
        <v>19152907.309999999</v>
      </c>
      <c r="E68" s="52">
        <v>18162292.239999998</v>
      </c>
      <c r="F68" s="52">
        <v>16658703.32</v>
      </c>
      <c r="G68" s="52">
        <v>15954209.619999999</v>
      </c>
      <c r="H68" s="52">
        <v>14766773.550000001</v>
      </c>
      <c r="I68" s="52">
        <v>14155510.119999999</v>
      </c>
      <c r="J68" s="52">
        <v>13661238.93</v>
      </c>
      <c r="K68" s="52">
        <v>14205363.689999999</v>
      </c>
      <c r="L68" s="52">
        <v>14901224.619999999</v>
      </c>
      <c r="M68" s="52">
        <v>17937457.510000002</v>
      </c>
      <c r="N68" s="53">
        <v>22041992.27</v>
      </c>
      <c r="O68" s="51">
        <v>24997127.25</v>
      </c>
      <c r="P68" s="52">
        <v>28109360</v>
      </c>
      <c r="Q68" s="52">
        <v>28674487</v>
      </c>
      <c r="R68" s="52"/>
      <c r="S68" s="52"/>
      <c r="T68" s="52"/>
      <c r="U68" s="53"/>
      <c r="V68" s="54">
        <f t="shared" ref="V68" si="17">O68-C68</f>
        <v>7985896.7600000016</v>
      </c>
      <c r="W68" s="55"/>
      <c r="X68" s="56"/>
      <c r="Y68" s="56"/>
      <c r="Z68" s="56"/>
      <c r="AA68" s="56"/>
      <c r="AB68" s="57"/>
      <c r="AC68" s="81">
        <f>IF(ISERROR(GETPIVOTDATA("VALUE",'CSS WK pvt'!$J$2,"DT_FILE",AC$8,"COMMODITY",AC$6,"TRIM_CAT",TRIM(B68),"TRIM_LINE",A67))=TRUE,0,GETPIVOTDATA("VALUE",'CSS WK pvt'!$J$2,"DT_FILE",AC$8,"COMMODITY",AC$6,"TRIM_CAT",TRIM(B68),"TRIM_LINE",A67))</f>
        <v>0</v>
      </c>
    </row>
    <row r="69" spans="1:29" s="49" customFormat="1" x14ac:dyDescent="0.25">
      <c r="A69" s="187"/>
      <c r="B69" s="77" t="s">
        <v>619</v>
      </c>
      <c r="C69" s="51">
        <v>2176149.96</v>
      </c>
      <c r="D69" s="52">
        <v>2285289.7200000002</v>
      </c>
      <c r="E69" s="52"/>
      <c r="F69" s="52"/>
      <c r="G69" s="52"/>
      <c r="H69" s="52"/>
      <c r="I69" s="52"/>
      <c r="J69" s="52"/>
      <c r="K69" s="52"/>
      <c r="L69" s="52"/>
      <c r="M69" s="52"/>
      <c r="N69" s="53"/>
      <c r="O69" s="51">
        <v>3358848.83</v>
      </c>
      <c r="P69" s="52">
        <v>3488753.45</v>
      </c>
      <c r="Q69" s="52"/>
      <c r="R69" s="52"/>
      <c r="S69" s="52"/>
      <c r="T69" s="52"/>
      <c r="U69" s="53"/>
      <c r="V69" s="54"/>
      <c r="W69" s="55"/>
      <c r="X69" s="56"/>
      <c r="Y69" s="56"/>
      <c r="Z69" s="56"/>
      <c r="AA69" s="56"/>
      <c r="AB69" s="57"/>
      <c r="AC69" s="81"/>
    </row>
    <row r="70" spans="1:29" s="49" customFormat="1" x14ac:dyDescent="0.25">
      <c r="A70" s="187"/>
      <c r="B70" s="50" t="s">
        <v>41</v>
      </c>
      <c r="C70" s="51">
        <v>7309628.0300000003</v>
      </c>
      <c r="D70" s="52">
        <v>8076780.4299999997</v>
      </c>
      <c r="E70" s="52">
        <v>7432004.9199999999</v>
      </c>
      <c r="F70" s="52">
        <v>6063902.3200000003</v>
      </c>
      <c r="G70" s="52">
        <v>5536339.6900000004</v>
      </c>
      <c r="H70" s="52">
        <v>5433270.0999999996</v>
      </c>
      <c r="I70" s="52">
        <v>5396850.0099999998</v>
      </c>
      <c r="J70" s="52">
        <v>5399199.6699999999</v>
      </c>
      <c r="K70" s="52">
        <v>5667046.3300000001</v>
      </c>
      <c r="L70" s="52">
        <v>5884502.0700000003</v>
      </c>
      <c r="M70" s="52">
        <v>6723390.4299999997</v>
      </c>
      <c r="N70" s="53">
        <v>6083895.3399999999</v>
      </c>
      <c r="O70" s="51">
        <v>6355832.0199999996</v>
      </c>
      <c r="P70" s="52">
        <v>6685927</v>
      </c>
      <c r="Q70" s="52">
        <v>6536450</v>
      </c>
      <c r="R70" s="52"/>
      <c r="S70" s="52"/>
      <c r="T70" s="52"/>
      <c r="U70" s="53"/>
      <c r="V70" s="54">
        <f t="shared" si="4"/>
        <v>-953796.01000000071</v>
      </c>
      <c r="W70" s="55"/>
      <c r="X70" s="56"/>
      <c r="Y70" s="56"/>
      <c r="Z70" s="56"/>
      <c r="AA70" s="56"/>
      <c r="AB70" s="57"/>
      <c r="AC70" s="81">
        <f>IF(ISERROR(GETPIVOTDATA("VALUE",'CSS WK pvt'!$J$2,"DT_FILE",AC$8,"COMMODITY",AC$6,"TRIM_CAT",TRIM(B70),"TRIM_LINE",A67))=TRUE,0,GETPIVOTDATA("VALUE",'CSS WK pvt'!$J$2,"DT_FILE",AC$8,"COMMODITY",AC$6,"TRIM_CAT",TRIM(B70),"TRIM_LINE",A67))</f>
        <v>0</v>
      </c>
    </row>
    <row r="71" spans="1:29" s="49" customFormat="1" x14ac:dyDescent="0.25">
      <c r="A71" s="187"/>
      <c r="B71" s="77" t="s">
        <v>619</v>
      </c>
      <c r="C71" s="51">
        <v>862302.38</v>
      </c>
      <c r="D71" s="52">
        <v>895433.62</v>
      </c>
      <c r="E71" s="52"/>
      <c r="F71" s="52"/>
      <c r="G71" s="52"/>
      <c r="H71" s="52"/>
      <c r="I71" s="52"/>
      <c r="J71" s="52"/>
      <c r="K71" s="52"/>
      <c r="L71" s="52"/>
      <c r="M71" s="52"/>
      <c r="N71" s="53"/>
      <c r="O71" s="51">
        <v>1103637.58</v>
      </c>
      <c r="P71" s="52">
        <v>1136551.67</v>
      </c>
      <c r="Q71" s="52"/>
      <c r="R71" s="52"/>
      <c r="S71" s="52"/>
      <c r="T71" s="52"/>
      <c r="U71" s="53"/>
      <c r="V71" s="54"/>
      <c r="W71" s="55"/>
      <c r="X71" s="56"/>
      <c r="Y71" s="56"/>
      <c r="Z71" s="56"/>
      <c r="AA71" s="56"/>
      <c r="AB71" s="57"/>
      <c r="AC71" s="81"/>
    </row>
    <row r="72" spans="1:29" s="49" customFormat="1" x14ac:dyDescent="0.25">
      <c r="A72" s="187"/>
      <c r="B72" s="50" t="s">
        <v>42</v>
      </c>
      <c r="C72" s="51">
        <v>1053284.27</v>
      </c>
      <c r="D72" s="52">
        <v>1251672.1200000001</v>
      </c>
      <c r="E72" s="52">
        <v>991207.18</v>
      </c>
      <c r="F72" s="52">
        <v>699328.3</v>
      </c>
      <c r="G72" s="52">
        <v>603293.24</v>
      </c>
      <c r="H72" s="52">
        <v>508294.98</v>
      </c>
      <c r="I72" s="52">
        <v>510251.55</v>
      </c>
      <c r="J72" s="52">
        <v>502765.03</v>
      </c>
      <c r="K72" s="52">
        <v>550455.23</v>
      </c>
      <c r="L72" s="52">
        <v>601405.93999999994</v>
      </c>
      <c r="M72" s="52">
        <v>1001313.56</v>
      </c>
      <c r="N72" s="53">
        <v>1289054.28</v>
      </c>
      <c r="O72" s="51">
        <v>1683267.58</v>
      </c>
      <c r="P72" s="52">
        <v>2336967</v>
      </c>
      <c r="Q72" s="52">
        <v>2159444</v>
      </c>
      <c r="R72" s="52"/>
      <c r="S72" s="52"/>
      <c r="T72" s="52"/>
      <c r="U72" s="53"/>
      <c r="V72" s="54">
        <f t="shared" si="4"/>
        <v>629983.31000000006</v>
      </c>
      <c r="W72" s="55"/>
      <c r="X72" s="56"/>
      <c r="Y72" s="56"/>
      <c r="Z72" s="56"/>
      <c r="AA72" s="56"/>
      <c r="AB72" s="57"/>
      <c r="AC72" s="81">
        <f>IF(ISERROR(GETPIVOTDATA("VALUE",'CSS WK pvt'!$J$2,"DT_FILE",AC$8,"COMMODITY",AC$6,"TRIM_CAT",TRIM(B72),"TRIM_LINE",A67))=TRUE,0,GETPIVOTDATA("VALUE",'CSS WK pvt'!$J$2,"DT_FILE",AC$8,"COMMODITY",AC$6,"TRIM_CAT",TRIM(B72),"TRIM_LINE",A67))</f>
        <v>0</v>
      </c>
    </row>
    <row r="73" spans="1:29" s="49" customFormat="1" x14ac:dyDescent="0.25">
      <c r="A73" s="187"/>
      <c r="B73" s="50" t="s">
        <v>43</v>
      </c>
      <c r="C73" s="51">
        <v>1527954.06</v>
      </c>
      <c r="D73" s="52">
        <v>1709248.69</v>
      </c>
      <c r="E73" s="52">
        <v>1470164.19</v>
      </c>
      <c r="F73" s="52">
        <v>1127999.44</v>
      </c>
      <c r="G73" s="52">
        <v>1067843.95</v>
      </c>
      <c r="H73" s="52">
        <v>943807.15</v>
      </c>
      <c r="I73" s="52">
        <v>923430.74</v>
      </c>
      <c r="J73" s="52">
        <v>987219.99</v>
      </c>
      <c r="K73" s="52">
        <v>1108829.67</v>
      </c>
      <c r="L73" s="52">
        <v>1277449.3700000001</v>
      </c>
      <c r="M73" s="52">
        <v>1326725.3999999999</v>
      </c>
      <c r="N73" s="53">
        <v>1511590.78</v>
      </c>
      <c r="O73" s="51">
        <v>1763482.34</v>
      </c>
      <c r="P73" s="52">
        <v>2540049</v>
      </c>
      <c r="Q73" s="52">
        <v>2472561</v>
      </c>
      <c r="R73" s="52"/>
      <c r="S73" s="52"/>
      <c r="T73" s="52"/>
      <c r="U73" s="53"/>
      <c r="V73" s="54">
        <f t="shared" si="4"/>
        <v>235528.28000000003</v>
      </c>
      <c r="W73" s="55"/>
      <c r="X73" s="56"/>
      <c r="Y73" s="56"/>
      <c r="Z73" s="56"/>
      <c r="AA73" s="56"/>
      <c r="AB73" s="57"/>
      <c r="AC73" s="81">
        <f>IF(ISERROR(GETPIVOTDATA("VALUE",'CSS WK pvt'!$J$2,"DT_FILE",AC$8,"COMMODITY",AC$6,"TRIM_CAT",TRIM(B73),"TRIM_LINE",A67))=TRUE,0,GETPIVOTDATA("VALUE",'CSS WK pvt'!$J$2,"DT_FILE",AC$8,"COMMODITY",AC$6,"TRIM_CAT",TRIM(B73),"TRIM_LINE",A67))</f>
        <v>0</v>
      </c>
    </row>
    <row r="74" spans="1:29" s="49" customFormat="1" x14ac:dyDescent="0.25">
      <c r="A74" s="187"/>
      <c r="B74" s="50" t="s">
        <v>44</v>
      </c>
      <c r="C74" s="51">
        <v>592013.97</v>
      </c>
      <c r="D74" s="52">
        <v>949761.64</v>
      </c>
      <c r="E74" s="52">
        <v>965380.52</v>
      </c>
      <c r="F74" s="52">
        <v>408466.14</v>
      </c>
      <c r="G74" s="52">
        <v>535890.80000000005</v>
      </c>
      <c r="H74" s="52">
        <v>451098.38</v>
      </c>
      <c r="I74" s="52">
        <v>555225.42000000004</v>
      </c>
      <c r="J74" s="52">
        <v>422408.38</v>
      </c>
      <c r="K74" s="52">
        <v>572076.73</v>
      </c>
      <c r="L74" s="52">
        <v>672536.07</v>
      </c>
      <c r="M74" s="52">
        <v>944605.42</v>
      </c>
      <c r="N74" s="53">
        <v>989626.87</v>
      </c>
      <c r="O74" s="51">
        <v>1325233.22</v>
      </c>
      <c r="P74" s="52">
        <v>1771656</v>
      </c>
      <c r="Q74" s="52">
        <v>1692578</v>
      </c>
      <c r="R74" s="52"/>
      <c r="S74" s="52"/>
      <c r="T74" s="52"/>
      <c r="U74" s="53"/>
      <c r="V74" s="54">
        <f t="shared" si="4"/>
        <v>733219.25</v>
      </c>
      <c r="W74" s="55"/>
      <c r="X74" s="56"/>
      <c r="Y74" s="56"/>
      <c r="Z74" s="56"/>
      <c r="AA74" s="56"/>
      <c r="AB74" s="57"/>
      <c r="AC74" s="81">
        <f>IF(ISERROR(GETPIVOTDATA("VALUE",'CSS WK pvt'!$J$2,"DT_FILE",AC$8,"COMMODITY",AC$6,"TRIM_CAT",TRIM(B74),"TRIM_LINE",A67))=TRUE,0,GETPIVOTDATA("VALUE",'CSS WK pvt'!$J$2,"DT_FILE",AC$8,"COMMODITY",AC$6,"TRIM_CAT",TRIM(B74),"TRIM_LINE",A67))</f>
        <v>0</v>
      </c>
    </row>
    <row r="75" spans="1:29" s="165" customFormat="1" ht="15.75" thickBot="1" x14ac:dyDescent="0.3">
      <c r="A75" s="188"/>
      <c r="B75" s="67" t="s">
        <v>45</v>
      </c>
      <c r="C75" s="159">
        <f>C68+C70+C72+C73+C74</f>
        <v>27494110.819999997</v>
      </c>
      <c r="D75" s="160">
        <f t="shared" ref="D75:AC75" si="18">D68+D70+D72+D73+D74</f>
        <v>31140370.190000001</v>
      </c>
      <c r="E75" s="160">
        <f t="shared" si="18"/>
        <v>29021049.049999997</v>
      </c>
      <c r="F75" s="160">
        <f t="shared" si="18"/>
        <v>24958399.520000003</v>
      </c>
      <c r="G75" s="160">
        <f t="shared" si="18"/>
        <v>23697577.299999997</v>
      </c>
      <c r="H75" s="160">
        <f t="shared" si="18"/>
        <v>22103244.159999996</v>
      </c>
      <c r="I75" s="160">
        <f t="shared" si="18"/>
        <v>21541267.84</v>
      </c>
      <c r="J75" s="160">
        <f t="shared" si="18"/>
        <v>20972832</v>
      </c>
      <c r="K75" s="160">
        <f t="shared" si="18"/>
        <v>22103771.650000002</v>
      </c>
      <c r="L75" s="160">
        <f t="shared" si="18"/>
        <v>23337118.07</v>
      </c>
      <c r="M75" s="160">
        <f t="shared" si="18"/>
        <v>27933492.32</v>
      </c>
      <c r="N75" s="161">
        <f t="shared" si="18"/>
        <v>31916159.540000003</v>
      </c>
      <c r="O75" s="159">
        <f t="shared" si="18"/>
        <v>36124942.410000004</v>
      </c>
      <c r="P75" s="160">
        <f t="shared" si="18"/>
        <v>41443959</v>
      </c>
      <c r="Q75" s="160">
        <f t="shared" si="18"/>
        <v>41535520</v>
      </c>
      <c r="R75" s="160">
        <f t="shared" si="18"/>
        <v>0</v>
      </c>
      <c r="S75" s="160">
        <f t="shared" si="18"/>
        <v>0</v>
      </c>
      <c r="T75" s="160">
        <f t="shared" si="18"/>
        <v>0</v>
      </c>
      <c r="U75" s="161">
        <f t="shared" si="18"/>
        <v>0</v>
      </c>
      <c r="V75" s="47">
        <f t="shared" si="18"/>
        <v>8630831.5899999999</v>
      </c>
      <c r="W75" s="162">
        <f t="shared" si="18"/>
        <v>0</v>
      </c>
      <c r="X75" s="163">
        <f t="shared" si="18"/>
        <v>0</v>
      </c>
      <c r="Y75" s="163">
        <f t="shared" si="18"/>
        <v>0</v>
      </c>
      <c r="Z75" s="163">
        <f t="shared" si="18"/>
        <v>0</v>
      </c>
      <c r="AA75" s="163">
        <f t="shared" si="18"/>
        <v>0</v>
      </c>
      <c r="AB75" s="164">
        <f t="shared" si="18"/>
        <v>0</v>
      </c>
      <c r="AC75" s="47">
        <f t="shared" si="18"/>
        <v>0</v>
      </c>
    </row>
    <row r="76" spans="1:29" s="76" customFormat="1" x14ac:dyDescent="0.25">
      <c r="A76" s="187">
        <f>+A67+1</f>
        <v>10</v>
      </c>
      <c r="B76" s="94" t="s">
        <v>37</v>
      </c>
      <c r="C76" s="95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95"/>
      <c r="P76" s="96"/>
      <c r="Q76" s="96"/>
      <c r="R76" s="96"/>
      <c r="S76" s="96"/>
      <c r="T76" s="96"/>
      <c r="U76" s="97"/>
      <c r="V76" s="98"/>
      <c r="W76" s="99"/>
      <c r="X76" s="100"/>
      <c r="Y76" s="100"/>
      <c r="Z76" s="100"/>
      <c r="AA76" s="100"/>
      <c r="AB76" s="101"/>
      <c r="AC76" s="98"/>
    </row>
    <row r="77" spans="1:29" s="76" customFormat="1" x14ac:dyDescent="0.25">
      <c r="A77" s="187"/>
      <c r="B77" s="77" t="s">
        <v>40</v>
      </c>
      <c r="C77" s="102">
        <v>30225628.750000004</v>
      </c>
      <c r="D77" s="103">
        <v>19638876.91</v>
      </c>
      <c r="E77" s="103">
        <v>12126829.9</v>
      </c>
      <c r="F77" s="103">
        <v>6511836.71</v>
      </c>
      <c r="G77" s="103">
        <v>3918039.0399999996</v>
      </c>
      <c r="H77" s="103">
        <v>3691456.78</v>
      </c>
      <c r="I77" s="103">
        <v>3828361.88</v>
      </c>
      <c r="J77" s="103">
        <v>5200409.7699999996</v>
      </c>
      <c r="K77" s="103">
        <v>11944690.699999999</v>
      </c>
      <c r="L77" s="103">
        <v>24900110.540000003</v>
      </c>
      <c r="M77" s="103">
        <v>32681622.440000001</v>
      </c>
      <c r="N77" s="104">
        <v>26891595.940000001</v>
      </c>
      <c r="O77" s="102">
        <v>24525003.960000001</v>
      </c>
      <c r="P77" s="197"/>
      <c r="Q77" s="239" t="s">
        <v>189</v>
      </c>
      <c r="R77" s="197"/>
      <c r="S77" s="103"/>
      <c r="T77" s="103"/>
      <c r="U77" s="104"/>
      <c r="V77" s="105">
        <f t="shared" ref="V77" si="19">O77-C77</f>
        <v>-5700624.7900000028</v>
      </c>
      <c r="W77" s="106"/>
      <c r="X77" s="107"/>
      <c r="Y77" s="107"/>
      <c r="Z77" s="107"/>
      <c r="AA77" s="107"/>
      <c r="AB77" s="108"/>
      <c r="AC77" s="197" t="s">
        <v>189</v>
      </c>
    </row>
    <row r="78" spans="1:29" s="76" customFormat="1" x14ac:dyDescent="0.25">
      <c r="A78" s="187"/>
      <c r="B78" s="77" t="s">
        <v>41</v>
      </c>
      <c r="C78" s="102">
        <v>2767740.67</v>
      </c>
      <c r="D78" s="103">
        <v>1865536.46</v>
      </c>
      <c r="E78" s="103">
        <v>1178888.8700000001</v>
      </c>
      <c r="F78" s="103">
        <v>668540.57000000007</v>
      </c>
      <c r="G78" s="103">
        <v>419426.33</v>
      </c>
      <c r="H78" s="103">
        <v>403079.88</v>
      </c>
      <c r="I78" s="103">
        <v>423719.42</v>
      </c>
      <c r="J78" s="103">
        <v>528195.97</v>
      </c>
      <c r="K78" s="103">
        <v>1035847.75</v>
      </c>
      <c r="L78" s="103">
        <v>2138073.17</v>
      </c>
      <c r="M78" s="103">
        <v>2617300.7199999997</v>
      </c>
      <c r="N78" s="104">
        <v>2166551.7799999998</v>
      </c>
      <c r="O78" s="102">
        <v>2251811.11</v>
      </c>
      <c r="P78" s="197"/>
      <c r="Q78" s="239" t="s">
        <v>189</v>
      </c>
      <c r="R78" s="197"/>
      <c r="S78" s="103"/>
      <c r="T78" s="103"/>
      <c r="U78" s="104"/>
      <c r="V78" s="105">
        <f t="shared" si="4"/>
        <v>-515929.56000000006</v>
      </c>
      <c r="W78" s="106"/>
      <c r="X78" s="107"/>
      <c r="Y78" s="107"/>
      <c r="Z78" s="107"/>
      <c r="AA78" s="107"/>
      <c r="AB78" s="108"/>
      <c r="AC78" s="197" t="s">
        <v>189</v>
      </c>
    </row>
    <row r="79" spans="1:29" s="76" customFormat="1" x14ac:dyDescent="0.25">
      <c r="A79" s="187"/>
      <c r="B79" s="77" t="s">
        <v>42</v>
      </c>
      <c r="C79" s="102">
        <v>4369165.5900000008</v>
      </c>
      <c r="D79" s="103">
        <v>2589125.42</v>
      </c>
      <c r="E79" s="103">
        <v>1452410.8099999998</v>
      </c>
      <c r="F79" s="103">
        <v>712823.37999999989</v>
      </c>
      <c r="G79" s="103">
        <v>436063.03</v>
      </c>
      <c r="H79" s="103">
        <v>454177.87</v>
      </c>
      <c r="I79" s="103">
        <v>430464.32</v>
      </c>
      <c r="J79" s="103">
        <v>576999.92000000004</v>
      </c>
      <c r="K79" s="103">
        <v>1437015.52</v>
      </c>
      <c r="L79" s="103">
        <v>3499214.38</v>
      </c>
      <c r="M79" s="103">
        <v>4590908.2</v>
      </c>
      <c r="N79" s="104">
        <v>4217782.42</v>
      </c>
      <c r="O79" s="102">
        <v>3261716.74</v>
      </c>
      <c r="P79" s="197"/>
      <c r="Q79" s="239" t="s">
        <v>189</v>
      </c>
      <c r="R79" s="197"/>
      <c r="S79" s="103"/>
      <c r="T79" s="103"/>
      <c r="U79" s="104"/>
      <c r="V79" s="105">
        <f t="shared" si="4"/>
        <v>-1107448.8500000006</v>
      </c>
      <c r="W79" s="106"/>
      <c r="X79" s="107"/>
      <c r="Y79" s="107"/>
      <c r="Z79" s="107"/>
      <c r="AA79" s="107"/>
      <c r="AB79" s="108"/>
      <c r="AC79" s="197" t="s">
        <v>189</v>
      </c>
    </row>
    <row r="80" spans="1:29" s="76" customFormat="1" x14ac:dyDescent="0.25">
      <c r="A80" s="187"/>
      <c r="B80" s="77" t="s">
        <v>43</v>
      </c>
      <c r="C80" s="102">
        <v>9051666.5199999996</v>
      </c>
      <c r="D80" s="103">
        <v>6554544.4299999997</v>
      </c>
      <c r="E80" s="103">
        <v>4330039.3899999987</v>
      </c>
      <c r="F80" s="103">
        <v>2571643.0099999993</v>
      </c>
      <c r="G80" s="103">
        <v>1677652.66</v>
      </c>
      <c r="H80" s="103">
        <v>1612779.67</v>
      </c>
      <c r="I80" s="103">
        <v>1747326.54</v>
      </c>
      <c r="J80" s="103">
        <v>2029117.65</v>
      </c>
      <c r="K80" s="103">
        <v>3906915.34</v>
      </c>
      <c r="L80" s="103">
        <v>7621224.2000000011</v>
      </c>
      <c r="M80" s="103">
        <v>9299136.5099999998</v>
      </c>
      <c r="N80" s="104">
        <v>8235337.3499999996</v>
      </c>
      <c r="O80" s="102">
        <v>7447784.9499999993</v>
      </c>
      <c r="P80" s="197"/>
      <c r="Q80" s="239" t="s">
        <v>189</v>
      </c>
      <c r="R80" s="197"/>
      <c r="S80" s="103"/>
      <c r="T80" s="103"/>
      <c r="U80" s="104"/>
      <c r="V80" s="105">
        <f t="shared" si="4"/>
        <v>-1603881.5700000003</v>
      </c>
      <c r="W80" s="106"/>
      <c r="X80" s="107"/>
      <c r="Y80" s="107"/>
      <c r="Z80" s="107"/>
      <c r="AA80" s="107"/>
      <c r="AB80" s="108"/>
      <c r="AC80" s="197" t="s">
        <v>189</v>
      </c>
    </row>
    <row r="81" spans="1:29" s="76" customFormat="1" x14ac:dyDescent="0.25">
      <c r="A81" s="187"/>
      <c r="B81" s="77" t="s">
        <v>44</v>
      </c>
      <c r="C81" s="102">
        <v>15291683.959999993</v>
      </c>
      <c r="D81" s="103">
        <v>13626794.520000001</v>
      </c>
      <c r="E81" s="103">
        <v>10861355.76</v>
      </c>
      <c r="F81" s="103">
        <v>8829224.2400000002</v>
      </c>
      <c r="G81" s="103">
        <v>7561847.2800000003</v>
      </c>
      <c r="H81" s="103">
        <v>7845441.6699999999</v>
      </c>
      <c r="I81" s="103">
        <v>7663017.6600000011</v>
      </c>
      <c r="J81" s="103">
        <v>7842602.5599999987</v>
      </c>
      <c r="K81" s="103">
        <v>10217513.760000002</v>
      </c>
      <c r="L81" s="103">
        <v>13859531.85</v>
      </c>
      <c r="M81" s="103">
        <v>15936600.929999998</v>
      </c>
      <c r="N81" s="104">
        <v>14894945.26</v>
      </c>
      <c r="O81" s="102">
        <v>13898101.580000006</v>
      </c>
      <c r="P81" s="197"/>
      <c r="Q81" s="239" t="s">
        <v>189</v>
      </c>
      <c r="R81" s="197"/>
      <c r="S81" s="103"/>
      <c r="T81" s="103"/>
      <c r="U81" s="104"/>
      <c r="V81" s="105">
        <f t="shared" si="4"/>
        <v>-1393582.3799999878</v>
      </c>
      <c r="W81" s="106"/>
      <c r="X81" s="107"/>
      <c r="Y81" s="107"/>
      <c r="Z81" s="107"/>
      <c r="AA81" s="107"/>
      <c r="AB81" s="108"/>
      <c r="AC81" s="197" t="s">
        <v>189</v>
      </c>
    </row>
    <row r="82" spans="1:29" s="93" customFormat="1" x14ac:dyDescent="0.25">
      <c r="A82" s="188"/>
      <c r="B82" s="77" t="s">
        <v>45</v>
      </c>
      <c r="C82" s="173">
        <f>SUM(C77:C81)</f>
        <v>61705885.489999995</v>
      </c>
      <c r="D82" s="174">
        <f t="shared" ref="D82:AB89" si="20">SUM(D77:D81)</f>
        <v>44274877.740000002</v>
      </c>
      <c r="E82" s="174">
        <f t="shared" si="20"/>
        <v>29949524.729999997</v>
      </c>
      <c r="F82" s="174">
        <f t="shared" si="20"/>
        <v>19294067.91</v>
      </c>
      <c r="G82" s="174">
        <f t="shared" si="20"/>
        <v>14013028.34</v>
      </c>
      <c r="H82" s="174">
        <f t="shared" si="20"/>
        <v>14006935.869999999</v>
      </c>
      <c r="I82" s="174">
        <f t="shared" si="20"/>
        <v>14092889.82</v>
      </c>
      <c r="J82" s="174">
        <f t="shared" si="20"/>
        <v>16177325.869999997</v>
      </c>
      <c r="K82" s="174">
        <f t="shared" si="20"/>
        <v>28541983.07</v>
      </c>
      <c r="L82" s="174">
        <f t="shared" si="20"/>
        <v>52018154.140000001</v>
      </c>
      <c r="M82" s="174">
        <f t="shared" si="20"/>
        <v>65125568.800000004</v>
      </c>
      <c r="N82" s="175">
        <f t="shared" si="20"/>
        <v>56406212.75</v>
      </c>
      <c r="O82" s="173">
        <f t="shared" si="20"/>
        <v>51384418.340000011</v>
      </c>
      <c r="P82" s="214"/>
      <c r="Q82" s="240" t="s">
        <v>189</v>
      </c>
      <c r="R82" s="174">
        <f t="shared" si="20"/>
        <v>0</v>
      </c>
      <c r="S82" s="174">
        <f t="shared" si="20"/>
        <v>0</v>
      </c>
      <c r="T82" s="174">
        <f t="shared" si="20"/>
        <v>0</v>
      </c>
      <c r="U82" s="175">
        <f t="shared" si="20"/>
        <v>0</v>
      </c>
      <c r="V82" s="109">
        <f t="shared" si="20"/>
        <v>-10321467.149999991</v>
      </c>
      <c r="W82" s="176">
        <f t="shared" si="20"/>
        <v>0</v>
      </c>
      <c r="X82" s="177">
        <f t="shared" si="20"/>
        <v>0</v>
      </c>
      <c r="Y82" s="177">
        <f t="shared" si="20"/>
        <v>0</v>
      </c>
      <c r="Z82" s="177">
        <f t="shared" si="20"/>
        <v>0</v>
      </c>
      <c r="AA82" s="177">
        <f t="shared" si="20"/>
        <v>0</v>
      </c>
      <c r="AB82" s="178">
        <f t="shared" si="20"/>
        <v>0</v>
      </c>
      <c r="AC82" s="214" t="s">
        <v>189</v>
      </c>
    </row>
    <row r="83" spans="1:29" s="49" customFormat="1" x14ac:dyDescent="0.25">
      <c r="A83" s="187">
        <f>+A76+1</f>
        <v>11</v>
      </c>
      <c r="B83" s="59" t="s">
        <v>38</v>
      </c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0"/>
      <c r="P83" s="61"/>
      <c r="Q83" s="61"/>
      <c r="R83" s="61"/>
      <c r="S83" s="61"/>
      <c r="T83" s="61"/>
      <c r="U83" s="62"/>
      <c r="V83" s="63"/>
      <c r="W83" s="64"/>
      <c r="X83" s="65"/>
      <c r="Y83" s="65"/>
      <c r="Z83" s="65"/>
      <c r="AA83" s="65"/>
      <c r="AB83" s="66"/>
      <c r="AC83" s="63"/>
    </row>
    <row r="84" spans="1:29" s="49" customFormat="1" x14ac:dyDescent="0.25">
      <c r="A84" s="187"/>
      <c r="B84" s="50" t="s">
        <v>40</v>
      </c>
      <c r="C84" s="125">
        <f>C98-C91</f>
        <v>35010854.549999997</v>
      </c>
      <c r="D84" s="126">
        <f t="shared" ref="D84:O84" si="21">D98-D91</f>
        <v>25373381.18</v>
      </c>
      <c r="E84" s="126">
        <f t="shared" si="21"/>
        <v>18235807.030000001</v>
      </c>
      <c r="F84" s="126">
        <f t="shared" si="21"/>
        <v>11664183.460000001</v>
      </c>
      <c r="G84" s="126">
        <f t="shared" si="21"/>
        <v>10271171.23</v>
      </c>
      <c r="H84" s="126">
        <f t="shared" si="21"/>
        <v>9375011.1699999999</v>
      </c>
      <c r="I84" s="126">
        <f t="shared" si="21"/>
        <v>9776353.0199999996</v>
      </c>
      <c r="J84" s="126">
        <f t="shared" si="21"/>
        <v>13100990.1</v>
      </c>
      <c r="K84" s="126">
        <f t="shared" si="21"/>
        <v>17644830.98</v>
      </c>
      <c r="L84" s="126">
        <f t="shared" si="21"/>
        <v>31544476.550000001</v>
      </c>
      <c r="M84" s="126">
        <f t="shared" si="21"/>
        <v>41236779.899999999</v>
      </c>
      <c r="N84" s="127">
        <f t="shared" si="21"/>
        <v>32296773.079999998</v>
      </c>
      <c r="O84" s="125">
        <f t="shared" si="21"/>
        <v>31973555.09</v>
      </c>
      <c r="P84" s="197"/>
      <c r="Q84" s="241" t="s">
        <v>189</v>
      </c>
      <c r="R84" s="197"/>
      <c r="S84" s="126"/>
      <c r="T84" s="126"/>
      <c r="U84" s="127"/>
      <c r="V84" s="46">
        <f t="shared" ref="V84" si="22">O84-C84</f>
        <v>-3037299.4599999972</v>
      </c>
      <c r="W84" s="128"/>
      <c r="X84" s="129"/>
      <c r="Y84" s="129"/>
      <c r="Z84" s="129"/>
      <c r="AA84" s="129"/>
      <c r="AB84" s="130"/>
      <c r="AC84" s="197" t="s">
        <v>189</v>
      </c>
    </row>
    <row r="85" spans="1:29" s="49" customFormat="1" x14ac:dyDescent="0.25">
      <c r="A85" s="187"/>
      <c r="B85" s="50" t="s">
        <v>41</v>
      </c>
      <c r="C85" s="125">
        <f t="shared" ref="C85:O88" si="23">C99-C92</f>
        <v>3815460.1</v>
      </c>
      <c r="D85" s="126">
        <f t="shared" si="23"/>
        <v>1981289.28</v>
      </c>
      <c r="E85" s="126">
        <f t="shared" si="23"/>
        <v>1259002.44</v>
      </c>
      <c r="F85" s="126">
        <f t="shared" si="23"/>
        <v>823287</v>
      </c>
      <c r="G85" s="126">
        <f t="shared" si="23"/>
        <v>586925.21</v>
      </c>
      <c r="H85" s="126">
        <f t="shared" si="23"/>
        <v>503590.98</v>
      </c>
      <c r="I85" s="126">
        <f t="shared" si="23"/>
        <v>540984.42000000004</v>
      </c>
      <c r="J85" s="126">
        <f t="shared" si="23"/>
        <v>767284.11</v>
      </c>
      <c r="K85" s="126">
        <f t="shared" si="23"/>
        <v>1169352.3</v>
      </c>
      <c r="L85" s="126">
        <f t="shared" si="23"/>
        <v>1991161.17</v>
      </c>
      <c r="M85" s="126">
        <f t="shared" si="23"/>
        <v>2386866.59</v>
      </c>
      <c r="N85" s="127">
        <f t="shared" si="23"/>
        <v>1917841.73</v>
      </c>
      <c r="O85" s="125">
        <f t="shared" si="23"/>
        <v>1358879.61</v>
      </c>
      <c r="P85" s="197"/>
      <c r="Q85" s="241" t="s">
        <v>189</v>
      </c>
      <c r="R85" s="197"/>
      <c r="S85" s="126"/>
      <c r="T85" s="126"/>
      <c r="U85" s="127"/>
      <c r="V85" s="46">
        <f t="shared" si="4"/>
        <v>-2456580.4900000002</v>
      </c>
      <c r="W85" s="128"/>
      <c r="X85" s="129"/>
      <c r="Y85" s="129"/>
      <c r="Z85" s="129"/>
      <c r="AA85" s="129"/>
      <c r="AB85" s="130"/>
      <c r="AC85" s="197" t="s">
        <v>189</v>
      </c>
    </row>
    <row r="86" spans="1:29" s="49" customFormat="1" x14ac:dyDescent="0.25">
      <c r="A86" s="187"/>
      <c r="B86" s="50" t="s">
        <v>42</v>
      </c>
      <c r="C86" s="125">
        <f t="shared" si="23"/>
        <v>5139355.42</v>
      </c>
      <c r="D86" s="126">
        <f t="shared" si="23"/>
        <v>3392083.57</v>
      </c>
      <c r="E86" s="126">
        <f t="shared" si="23"/>
        <v>2062323.67</v>
      </c>
      <c r="F86" s="126">
        <f t="shared" si="23"/>
        <v>1218502.22</v>
      </c>
      <c r="G86" s="126">
        <f t="shared" si="23"/>
        <v>1166155.3400000001</v>
      </c>
      <c r="H86" s="126">
        <f t="shared" si="23"/>
        <v>1025342.24</v>
      </c>
      <c r="I86" s="126">
        <f t="shared" si="23"/>
        <v>1081396.98</v>
      </c>
      <c r="J86" s="126">
        <f t="shared" si="23"/>
        <v>1428173.94</v>
      </c>
      <c r="K86" s="126">
        <f t="shared" si="23"/>
        <v>2957440.95</v>
      </c>
      <c r="L86" s="126">
        <f t="shared" si="23"/>
        <v>4560232.72</v>
      </c>
      <c r="M86" s="126">
        <f t="shared" si="23"/>
        <v>5497423.21</v>
      </c>
      <c r="N86" s="127">
        <f t="shared" si="23"/>
        <v>5069783.54</v>
      </c>
      <c r="O86" s="125">
        <f t="shared" si="23"/>
        <v>4245889.05</v>
      </c>
      <c r="P86" s="197"/>
      <c r="Q86" s="241" t="s">
        <v>189</v>
      </c>
      <c r="R86" s="197"/>
      <c r="S86" s="126"/>
      <c r="T86" s="126"/>
      <c r="U86" s="127"/>
      <c r="V86" s="46">
        <f t="shared" si="4"/>
        <v>-893466.37000000011</v>
      </c>
      <c r="W86" s="128"/>
      <c r="X86" s="129"/>
      <c r="Y86" s="129"/>
      <c r="Z86" s="129"/>
      <c r="AA86" s="129"/>
      <c r="AB86" s="130"/>
      <c r="AC86" s="197" t="s">
        <v>189</v>
      </c>
    </row>
    <row r="87" spans="1:29" s="49" customFormat="1" x14ac:dyDescent="0.25">
      <c r="A87" s="187"/>
      <c r="B87" s="50" t="s">
        <v>43</v>
      </c>
      <c r="C87" s="125">
        <f t="shared" si="23"/>
        <v>7151330.8499999996</v>
      </c>
      <c r="D87" s="126">
        <f t="shared" si="23"/>
        <v>5645637.5800000001</v>
      </c>
      <c r="E87" s="126">
        <f t="shared" si="23"/>
        <v>3898857.65</v>
      </c>
      <c r="F87" s="126">
        <f t="shared" si="23"/>
        <v>2737896.27</v>
      </c>
      <c r="G87" s="126">
        <f t="shared" si="23"/>
        <v>2328065.31</v>
      </c>
      <c r="H87" s="126">
        <f t="shared" si="23"/>
        <v>2110454.15</v>
      </c>
      <c r="I87" s="126">
        <f t="shared" si="23"/>
        <v>2212347.54</v>
      </c>
      <c r="J87" s="126">
        <f t="shared" si="23"/>
        <v>2787688.32</v>
      </c>
      <c r="K87" s="126">
        <f t="shared" si="23"/>
        <v>3444815.29</v>
      </c>
      <c r="L87" s="126">
        <f t="shared" si="23"/>
        <v>5749623.5899999999</v>
      </c>
      <c r="M87" s="126">
        <f t="shared" si="23"/>
        <v>7209833.8499999996</v>
      </c>
      <c r="N87" s="127">
        <f t="shared" si="23"/>
        <v>5935939.5199999996</v>
      </c>
      <c r="O87" s="125">
        <f t="shared" si="23"/>
        <v>5711672.3899999997</v>
      </c>
      <c r="P87" s="197"/>
      <c r="Q87" s="241" t="s">
        <v>189</v>
      </c>
      <c r="R87" s="197"/>
      <c r="S87" s="126"/>
      <c r="T87" s="126"/>
      <c r="U87" s="127"/>
      <c r="V87" s="46">
        <f t="shared" si="4"/>
        <v>-1439658.46</v>
      </c>
      <c r="W87" s="128"/>
      <c r="X87" s="129"/>
      <c r="Y87" s="129"/>
      <c r="Z87" s="129"/>
      <c r="AA87" s="129"/>
      <c r="AB87" s="130"/>
      <c r="AC87" s="197" t="s">
        <v>189</v>
      </c>
    </row>
    <row r="88" spans="1:29" s="49" customFormat="1" x14ac:dyDescent="0.25">
      <c r="A88" s="187"/>
      <c r="B88" s="50" t="s">
        <v>44</v>
      </c>
      <c r="C88" s="125">
        <f t="shared" si="23"/>
        <v>5096794.8499999996</v>
      </c>
      <c r="D88" s="126">
        <f t="shared" si="23"/>
        <v>4395181.9000000004</v>
      </c>
      <c r="E88" s="126">
        <f t="shared" si="23"/>
        <v>4214261.4800000004</v>
      </c>
      <c r="F88" s="126">
        <f t="shared" si="23"/>
        <v>2641807.2200000002</v>
      </c>
      <c r="G88" s="126">
        <f t="shared" si="23"/>
        <v>2584602.34</v>
      </c>
      <c r="H88" s="126">
        <f t="shared" si="23"/>
        <v>2254854.6800000002</v>
      </c>
      <c r="I88" s="126">
        <f t="shared" si="23"/>
        <v>2317623.4500000002</v>
      </c>
      <c r="J88" s="126">
        <f t="shared" si="23"/>
        <v>2623803.62</v>
      </c>
      <c r="K88" s="126">
        <f t="shared" si="23"/>
        <v>3186487.91</v>
      </c>
      <c r="L88" s="126">
        <f t="shared" si="23"/>
        <v>5033011.22</v>
      </c>
      <c r="M88" s="126">
        <f t="shared" si="23"/>
        <v>5831380.7300000004</v>
      </c>
      <c r="N88" s="127">
        <f t="shared" si="23"/>
        <v>5110497.51</v>
      </c>
      <c r="O88" s="125">
        <f t="shared" si="23"/>
        <v>5032683.05</v>
      </c>
      <c r="P88" s="197"/>
      <c r="Q88" s="241" t="s">
        <v>189</v>
      </c>
      <c r="R88" s="197"/>
      <c r="S88" s="126"/>
      <c r="T88" s="126"/>
      <c r="U88" s="127"/>
      <c r="V88" s="46">
        <f t="shared" si="4"/>
        <v>-64111.799999999814</v>
      </c>
      <c r="W88" s="128"/>
      <c r="X88" s="129"/>
      <c r="Y88" s="129"/>
      <c r="Z88" s="129"/>
      <c r="AA88" s="129"/>
      <c r="AB88" s="130"/>
      <c r="AC88" s="197" t="s">
        <v>189</v>
      </c>
    </row>
    <row r="89" spans="1:29" s="165" customFormat="1" x14ac:dyDescent="0.25">
      <c r="A89" s="188"/>
      <c r="B89" s="50" t="s">
        <v>45</v>
      </c>
      <c r="C89" s="166">
        <f>SUM(C84:C88)</f>
        <v>56213795.770000003</v>
      </c>
      <c r="D89" s="167">
        <f t="shared" ref="D89:AB89" si="24">SUM(D84:D88)</f>
        <v>40787573.509999998</v>
      </c>
      <c r="E89" s="167">
        <f t="shared" si="24"/>
        <v>29670252.27</v>
      </c>
      <c r="F89" s="167">
        <f t="shared" si="24"/>
        <v>19085676.170000002</v>
      </c>
      <c r="G89" s="167">
        <f t="shared" si="24"/>
        <v>16936919.43</v>
      </c>
      <c r="H89" s="167">
        <f t="shared" si="24"/>
        <v>15269253.220000001</v>
      </c>
      <c r="I89" s="167">
        <f t="shared" si="24"/>
        <v>15928705.41</v>
      </c>
      <c r="J89" s="167">
        <f t="shared" si="24"/>
        <v>20707940.09</v>
      </c>
      <c r="K89" s="167">
        <f t="shared" si="24"/>
        <v>28402927.43</v>
      </c>
      <c r="L89" s="167">
        <f t="shared" si="24"/>
        <v>48878505.25</v>
      </c>
      <c r="M89" s="167">
        <f t="shared" si="24"/>
        <v>62162284.280000001</v>
      </c>
      <c r="N89" s="169">
        <f t="shared" si="24"/>
        <v>50330835.379999988</v>
      </c>
      <c r="O89" s="166">
        <f t="shared" si="24"/>
        <v>48322679.189999998</v>
      </c>
      <c r="P89" s="214"/>
      <c r="Q89" s="214" t="s">
        <v>189</v>
      </c>
      <c r="R89" s="167">
        <f t="shared" si="24"/>
        <v>0</v>
      </c>
      <c r="S89" s="167">
        <f t="shared" si="24"/>
        <v>0</v>
      </c>
      <c r="T89" s="167">
        <f t="shared" si="24"/>
        <v>0</v>
      </c>
      <c r="U89" s="169">
        <f t="shared" si="24"/>
        <v>0</v>
      </c>
      <c r="V89" s="168">
        <f t="shared" si="20"/>
        <v>-7891116.5799999973</v>
      </c>
      <c r="W89" s="170">
        <f t="shared" si="24"/>
        <v>0</v>
      </c>
      <c r="X89" s="171">
        <f t="shared" si="24"/>
        <v>0</v>
      </c>
      <c r="Y89" s="171">
        <f t="shared" si="24"/>
        <v>0</v>
      </c>
      <c r="Z89" s="171">
        <f t="shared" si="24"/>
        <v>0</v>
      </c>
      <c r="AA89" s="171">
        <f t="shared" si="24"/>
        <v>0</v>
      </c>
      <c r="AB89" s="172">
        <f t="shared" si="24"/>
        <v>0</v>
      </c>
      <c r="AC89" s="214" t="s">
        <v>189</v>
      </c>
    </row>
    <row r="90" spans="1:29" s="49" customFormat="1" x14ac:dyDescent="0.25">
      <c r="A90" s="187">
        <f>+A83+1</f>
        <v>12</v>
      </c>
      <c r="B90" s="59" t="s">
        <v>36</v>
      </c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60"/>
      <c r="P90" s="61"/>
      <c r="Q90" s="61"/>
      <c r="R90" s="61"/>
      <c r="S90" s="61"/>
      <c r="T90" s="61"/>
      <c r="U90" s="62"/>
      <c r="V90" s="63"/>
      <c r="W90" s="64"/>
      <c r="X90" s="65"/>
      <c r="Y90" s="65"/>
      <c r="Z90" s="65"/>
      <c r="AA90" s="65"/>
      <c r="AB90" s="66"/>
      <c r="AC90" s="63"/>
    </row>
    <row r="91" spans="1:29" s="49" customFormat="1" x14ac:dyDescent="0.25">
      <c r="A91" s="187"/>
      <c r="B91" s="50" t="s">
        <v>40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/>
      <c r="Q91" s="241" t="s">
        <v>189</v>
      </c>
      <c r="R91" s="197"/>
      <c r="S91" s="126"/>
      <c r="T91" s="126"/>
      <c r="U91" s="127"/>
      <c r="V91" s="46">
        <f t="shared" ref="V91:V144" si="25">O91-C91</f>
        <v>0</v>
      </c>
      <c r="W91" s="128"/>
      <c r="X91" s="129"/>
      <c r="Y91" s="129"/>
      <c r="Z91" s="129"/>
      <c r="AA91" s="129"/>
      <c r="AB91" s="130"/>
      <c r="AC91" s="197" t="s">
        <v>189</v>
      </c>
    </row>
    <row r="92" spans="1:29" s="49" customFormat="1" x14ac:dyDescent="0.25">
      <c r="A92" s="187"/>
      <c r="B92" s="50" t="s">
        <v>41</v>
      </c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7"/>
      <c r="O92" s="125"/>
      <c r="P92" s="197"/>
      <c r="Q92" s="241" t="s">
        <v>189</v>
      </c>
      <c r="R92" s="197"/>
      <c r="S92" s="126"/>
      <c r="T92" s="126"/>
      <c r="U92" s="127"/>
      <c r="V92" s="46">
        <f t="shared" si="25"/>
        <v>0</v>
      </c>
      <c r="W92" s="128"/>
      <c r="X92" s="129"/>
      <c r="Y92" s="129"/>
      <c r="Z92" s="129"/>
      <c r="AA92" s="129"/>
      <c r="AB92" s="130"/>
      <c r="AC92" s="197" t="s">
        <v>189</v>
      </c>
    </row>
    <row r="93" spans="1:29" s="49" customFormat="1" x14ac:dyDescent="0.25">
      <c r="A93" s="187"/>
      <c r="B93" s="50" t="s">
        <v>42</v>
      </c>
      <c r="C93" s="125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7"/>
      <c r="O93" s="125"/>
      <c r="P93" s="197"/>
      <c r="Q93" s="241" t="s">
        <v>189</v>
      </c>
      <c r="R93" s="197"/>
      <c r="S93" s="126"/>
      <c r="T93" s="126"/>
      <c r="U93" s="127"/>
      <c r="V93" s="46">
        <f t="shared" si="25"/>
        <v>0</v>
      </c>
      <c r="W93" s="128"/>
      <c r="X93" s="129"/>
      <c r="Y93" s="129"/>
      <c r="Z93" s="129"/>
      <c r="AA93" s="129"/>
      <c r="AB93" s="130"/>
      <c r="AC93" s="197" t="s">
        <v>189</v>
      </c>
    </row>
    <row r="94" spans="1:29" s="49" customFormat="1" x14ac:dyDescent="0.25">
      <c r="A94" s="187"/>
      <c r="B94" s="50" t="s">
        <v>43</v>
      </c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7"/>
      <c r="O94" s="125"/>
      <c r="P94" s="197"/>
      <c r="Q94" s="241" t="s">
        <v>189</v>
      </c>
      <c r="R94" s="197"/>
      <c r="S94" s="126"/>
      <c r="T94" s="126"/>
      <c r="U94" s="127"/>
      <c r="V94" s="46">
        <f t="shared" si="25"/>
        <v>0</v>
      </c>
      <c r="W94" s="128"/>
      <c r="X94" s="129"/>
      <c r="Y94" s="129"/>
      <c r="Z94" s="129"/>
      <c r="AA94" s="129"/>
      <c r="AB94" s="130"/>
      <c r="AC94" s="197" t="s">
        <v>189</v>
      </c>
    </row>
    <row r="95" spans="1:29" s="49" customFormat="1" x14ac:dyDescent="0.25">
      <c r="A95" s="187"/>
      <c r="B95" s="50" t="s">
        <v>44</v>
      </c>
      <c r="C95" s="125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7"/>
      <c r="O95" s="125"/>
      <c r="P95" s="197"/>
      <c r="Q95" s="241" t="s">
        <v>189</v>
      </c>
      <c r="R95" s="197"/>
      <c r="S95" s="126"/>
      <c r="T95" s="126"/>
      <c r="U95" s="127"/>
      <c r="V95" s="46">
        <f t="shared" si="25"/>
        <v>0</v>
      </c>
      <c r="W95" s="128"/>
      <c r="X95" s="129"/>
      <c r="Y95" s="129"/>
      <c r="Z95" s="129"/>
      <c r="AA95" s="129"/>
      <c r="AB95" s="130"/>
      <c r="AC95" s="197" t="s">
        <v>189</v>
      </c>
    </row>
    <row r="96" spans="1:29" s="165" customFormat="1" x14ac:dyDescent="0.25">
      <c r="A96" s="188"/>
      <c r="B96" s="50" t="s">
        <v>45</v>
      </c>
      <c r="C96" s="166">
        <f>SUM(C91:C95)</f>
        <v>0</v>
      </c>
      <c r="D96" s="167">
        <f t="shared" ref="D96:AB110" si="26">SUM(D91:D95)</f>
        <v>0</v>
      </c>
      <c r="E96" s="167">
        <f t="shared" si="26"/>
        <v>0</v>
      </c>
      <c r="F96" s="167">
        <f t="shared" si="26"/>
        <v>0</v>
      </c>
      <c r="G96" s="167">
        <f t="shared" si="26"/>
        <v>0</v>
      </c>
      <c r="H96" s="167">
        <f t="shared" si="26"/>
        <v>0</v>
      </c>
      <c r="I96" s="167">
        <f t="shared" si="26"/>
        <v>0</v>
      </c>
      <c r="J96" s="167">
        <f t="shared" si="26"/>
        <v>0</v>
      </c>
      <c r="K96" s="167">
        <f t="shared" si="26"/>
        <v>0</v>
      </c>
      <c r="L96" s="167">
        <f t="shared" si="26"/>
        <v>0</v>
      </c>
      <c r="M96" s="167">
        <f t="shared" si="26"/>
        <v>0</v>
      </c>
      <c r="N96" s="169">
        <f t="shared" si="26"/>
        <v>0</v>
      </c>
      <c r="O96" s="166">
        <f t="shared" si="26"/>
        <v>0</v>
      </c>
      <c r="P96" s="167">
        <f t="shared" si="26"/>
        <v>0</v>
      </c>
      <c r="Q96" s="214" t="s">
        <v>189</v>
      </c>
      <c r="R96" s="167">
        <f t="shared" si="26"/>
        <v>0</v>
      </c>
      <c r="S96" s="167">
        <f t="shared" si="26"/>
        <v>0</v>
      </c>
      <c r="T96" s="167">
        <f t="shared" si="26"/>
        <v>0</v>
      </c>
      <c r="U96" s="169">
        <f t="shared" si="26"/>
        <v>0</v>
      </c>
      <c r="V96" s="168">
        <f t="shared" si="26"/>
        <v>0</v>
      </c>
      <c r="W96" s="170">
        <f t="shared" si="26"/>
        <v>0</v>
      </c>
      <c r="X96" s="171">
        <f t="shared" si="26"/>
        <v>0</v>
      </c>
      <c r="Y96" s="171">
        <f t="shared" si="26"/>
        <v>0</v>
      </c>
      <c r="Z96" s="171">
        <f t="shared" si="26"/>
        <v>0</v>
      </c>
      <c r="AA96" s="171">
        <f t="shared" si="26"/>
        <v>0</v>
      </c>
      <c r="AB96" s="172">
        <f t="shared" si="26"/>
        <v>0</v>
      </c>
      <c r="AC96" s="214" t="s">
        <v>189</v>
      </c>
    </row>
    <row r="97" spans="1:29" s="49" customFormat="1" x14ac:dyDescent="0.25">
      <c r="A97" s="187">
        <f>+A90+1</f>
        <v>13</v>
      </c>
      <c r="B97" s="59" t="s">
        <v>47</v>
      </c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2"/>
      <c r="O97" s="60"/>
      <c r="P97" s="61"/>
      <c r="Q97" s="61"/>
      <c r="R97" s="61"/>
      <c r="S97" s="61"/>
      <c r="T97" s="61"/>
      <c r="U97" s="62"/>
      <c r="V97" s="63"/>
      <c r="W97" s="64"/>
      <c r="X97" s="65"/>
      <c r="Y97" s="65"/>
      <c r="Z97" s="65"/>
      <c r="AA97" s="65"/>
      <c r="AB97" s="66"/>
      <c r="AC97" s="63"/>
    </row>
    <row r="98" spans="1:29" s="49" customFormat="1" x14ac:dyDescent="0.25">
      <c r="A98" s="187"/>
      <c r="B98" s="50" t="s">
        <v>40</v>
      </c>
      <c r="C98" s="125">
        <v>35010854.549999997</v>
      </c>
      <c r="D98" s="126">
        <v>25373381.18</v>
      </c>
      <c r="E98" s="126">
        <v>18235807.030000001</v>
      </c>
      <c r="F98" s="126">
        <v>11664183.460000001</v>
      </c>
      <c r="G98" s="126">
        <v>10271171.23</v>
      </c>
      <c r="H98" s="126">
        <v>9375011.1699999999</v>
      </c>
      <c r="I98" s="126">
        <v>9776353.0199999996</v>
      </c>
      <c r="J98" s="126">
        <v>13100990.1</v>
      </c>
      <c r="K98" s="126">
        <v>17644830.98</v>
      </c>
      <c r="L98" s="126">
        <v>31544476.550000001</v>
      </c>
      <c r="M98" s="126">
        <v>41236779.899999999</v>
      </c>
      <c r="N98" s="127">
        <v>32296773.079999998</v>
      </c>
      <c r="O98" s="125">
        <v>31973555.09</v>
      </c>
      <c r="P98" s="126">
        <v>26914356.510000002</v>
      </c>
      <c r="Q98" s="126">
        <v>14732901</v>
      </c>
      <c r="R98" s="200"/>
      <c r="S98" s="126"/>
      <c r="T98" s="126"/>
      <c r="U98" s="127"/>
      <c r="V98" s="46">
        <f t="shared" ref="V98" si="27">O98-C98</f>
        <v>-3037299.4599999972</v>
      </c>
      <c r="W98" s="128"/>
      <c r="X98" s="129"/>
      <c r="Y98" s="129"/>
      <c r="Z98" s="129"/>
      <c r="AA98" s="129"/>
      <c r="AB98" s="130"/>
      <c r="AC98" s="81">
        <f>IF(ISERROR(GETPIVOTDATA("VALUE",'CSS WK pvt'!$J$2,"DT_FILE",AC$8,"COMMODITY",AC$6,"TRIM_CAT",TRIM(B98),"TRIM_LINE",A97))=TRUE,0,GETPIVOTDATA("VALUE",'CSS WK pvt'!$J$2,"DT_FILE",AC$8,"COMMODITY",AC$6,"TRIM_CAT",TRIM(B98),"TRIM_LINE",A97))</f>
        <v>0</v>
      </c>
    </row>
    <row r="99" spans="1:29" s="49" customFormat="1" x14ac:dyDescent="0.25">
      <c r="A99" s="187"/>
      <c r="B99" s="50" t="s">
        <v>41</v>
      </c>
      <c r="C99" s="125">
        <v>3815460.1</v>
      </c>
      <c r="D99" s="126">
        <v>1981289.28</v>
      </c>
      <c r="E99" s="126">
        <v>1259002.44</v>
      </c>
      <c r="F99" s="126">
        <v>823287</v>
      </c>
      <c r="G99" s="126">
        <v>586925.21</v>
      </c>
      <c r="H99" s="126">
        <v>503590.98</v>
      </c>
      <c r="I99" s="126">
        <v>540984.42000000004</v>
      </c>
      <c r="J99" s="126">
        <v>767284.11</v>
      </c>
      <c r="K99" s="126">
        <v>1169352.3</v>
      </c>
      <c r="L99" s="126">
        <v>1991161.17</v>
      </c>
      <c r="M99" s="126">
        <v>2386866.59</v>
      </c>
      <c r="N99" s="127">
        <v>1917841.73</v>
      </c>
      <c r="O99" s="125">
        <v>1358879.61</v>
      </c>
      <c r="P99" s="126">
        <v>1297533.43</v>
      </c>
      <c r="Q99" s="126">
        <v>611325</v>
      </c>
      <c r="R99" s="200"/>
      <c r="S99" s="126"/>
      <c r="T99" s="126"/>
      <c r="U99" s="127"/>
      <c r="V99" s="46">
        <f t="shared" si="25"/>
        <v>-2456580.4900000002</v>
      </c>
      <c r="W99" s="128"/>
      <c r="X99" s="129"/>
      <c r="Y99" s="129"/>
      <c r="Z99" s="129"/>
      <c r="AA99" s="129"/>
      <c r="AB99" s="130"/>
      <c r="AC99" s="81">
        <f>IF(ISERROR(GETPIVOTDATA("VALUE",'CSS WK pvt'!$J$2,"DT_FILE",AC$8,"COMMODITY",AC$6,"TRIM_CAT",TRIM(B99),"TRIM_LINE",A97))=TRUE,0,GETPIVOTDATA("VALUE",'CSS WK pvt'!$J$2,"DT_FILE",AC$8,"COMMODITY",AC$6,"TRIM_CAT",TRIM(B99),"TRIM_LINE",A97))</f>
        <v>0</v>
      </c>
    </row>
    <row r="100" spans="1:29" s="49" customFormat="1" x14ac:dyDescent="0.25">
      <c r="A100" s="187"/>
      <c r="B100" s="50" t="s">
        <v>42</v>
      </c>
      <c r="C100" s="125">
        <v>5139355.42</v>
      </c>
      <c r="D100" s="126">
        <v>3392083.57</v>
      </c>
      <c r="E100" s="126">
        <v>2062323.67</v>
      </c>
      <c r="F100" s="126">
        <v>1218502.22</v>
      </c>
      <c r="G100" s="126">
        <v>1166155.3400000001</v>
      </c>
      <c r="H100" s="126">
        <v>1025342.24</v>
      </c>
      <c r="I100" s="126">
        <v>1081396.98</v>
      </c>
      <c r="J100" s="126">
        <v>1428173.94</v>
      </c>
      <c r="K100" s="126">
        <v>2957440.95</v>
      </c>
      <c r="L100" s="126">
        <v>4560232.72</v>
      </c>
      <c r="M100" s="126">
        <v>5497423.21</v>
      </c>
      <c r="N100" s="127">
        <v>5069783.54</v>
      </c>
      <c r="O100" s="125">
        <v>4245889.05</v>
      </c>
      <c r="P100" s="126">
        <v>3223618.3</v>
      </c>
      <c r="Q100" s="126">
        <v>1682264</v>
      </c>
      <c r="R100" s="200"/>
      <c r="S100" s="126"/>
      <c r="T100" s="126"/>
      <c r="U100" s="127"/>
      <c r="V100" s="46">
        <f t="shared" si="25"/>
        <v>-893466.37000000011</v>
      </c>
      <c r="W100" s="128"/>
      <c r="X100" s="129"/>
      <c r="Y100" s="129"/>
      <c r="Z100" s="129"/>
      <c r="AA100" s="129"/>
      <c r="AB100" s="130"/>
      <c r="AC100" s="81">
        <f>IF(ISERROR(GETPIVOTDATA("VALUE",'CSS WK pvt'!$J$2,"DT_FILE",AC$8,"COMMODITY",AC$6,"TRIM_CAT",TRIM(B100),"TRIM_LINE",A97))=TRUE,0,GETPIVOTDATA("VALUE",'CSS WK pvt'!$J$2,"DT_FILE",AC$8,"COMMODITY",AC$6,"TRIM_CAT",TRIM(B100),"TRIM_LINE",A97))</f>
        <v>0</v>
      </c>
    </row>
    <row r="101" spans="1:29" s="49" customFormat="1" x14ac:dyDescent="0.25">
      <c r="A101" s="187"/>
      <c r="B101" s="50" t="s">
        <v>43</v>
      </c>
      <c r="C101" s="125">
        <v>7151330.8499999996</v>
      </c>
      <c r="D101" s="126">
        <v>5645637.5800000001</v>
      </c>
      <c r="E101" s="126">
        <v>3898857.65</v>
      </c>
      <c r="F101" s="126">
        <v>2737896.27</v>
      </c>
      <c r="G101" s="126">
        <v>2328065.31</v>
      </c>
      <c r="H101" s="126">
        <v>2110454.15</v>
      </c>
      <c r="I101" s="126">
        <v>2212347.54</v>
      </c>
      <c r="J101" s="126">
        <v>2787688.32</v>
      </c>
      <c r="K101" s="126">
        <v>3444815.29</v>
      </c>
      <c r="L101" s="126">
        <v>5749623.5899999999</v>
      </c>
      <c r="M101" s="126">
        <v>7209833.8499999996</v>
      </c>
      <c r="N101" s="127">
        <v>5935939.5199999996</v>
      </c>
      <c r="O101" s="125">
        <v>5711672.3899999997</v>
      </c>
      <c r="P101" s="126">
        <v>4662597.63</v>
      </c>
      <c r="Q101" s="126">
        <v>2600284</v>
      </c>
      <c r="R101" s="200"/>
      <c r="S101" s="126"/>
      <c r="T101" s="126"/>
      <c r="U101" s="127"/>
      <c r="V101" s="46">
        <f t="shared" si="25"/>
        <v>-1439658.46</v>
      </c>
      <c r="W101" s="128"/>
      <c r="X101" s="129"/>
      <c r="Y101" s="129"/>
      <c r="Z101" s="129"/>
      <c r="AA101" s="129"/>
      <c r="AB101" s="130"/>
      <c r="AC101" s="81">
        <f>IF(ISERROR(GETPIVOTDATA("VALUE",'CSS WK pvt'!$J$2,"DT_FILE",AC$8,"COMMODITY",AC$6,"TRIM_CAT",TRIM(B101),"TRIM_LINE",A97))=TRUE,0,GETPIVOTDATA("VALUE",'CSS WK pvt'!$J$2,"DT_FILE",AC$8,"COMMODITY",AC$6,"TRIM_CAT",TRIM(B101),"TRIM_LINE",A97))</f>
        <v>0</v>
      </c>
    </row>
    <row r="102" spans="1:29" s="49" customFormat="1" x14ac:dyDescent="0.25">
      <c r="A102" s="187"/>
      <c r="B102" s="50" t="s">
        <v>44</v>
      </c>
      <c r="C102" s="125">
        <v>5096794.8499999996</v>
      </c>
      <c r="D102" s="126">
        <v>4395181.9000000004</v>
      </c>
      <c r="E102" s="126">
        <v>4214261.4800000004</v>
      </c>
      <c r="F102" s="126">
        <v>2641807.2200000002</v>
      </c>
      <c r="G102" s="126">
        <v>2584602.34</v>
      </c>
      <c r="H102" s="126">
        <v>2254854.6800000002</v>
      </c>
      <c r="I102" s="126">
        <v>2317623.4500000002</v>
      </c>
      <c r="J102" s="126">
        <v>2623803.62</v>
      </c>
      <c r="K102" s="126">
        <v>3186487.91</v>
      </c>
      <c r="L102" s="126">
        <v>5033011.22</v>
      </c>
      <c r="M102" s="126">
        <v>5831380.7300000004</v>
      </c>
      <c r="N102" s="127">
        <v>5110497.51</v>
      </c>
      <c r="O102" s="125">
        <v>5032683.05</v>
      </c>
      <c r="P102" s="126">
        <v>4125935.65</v>
      </c>
      <c r="Q102" s="126">
        <v>3176081</v>
      </c>
      <c r="R102" s="200"/>
      <c r="S102" s="126"/>
      <c r="T102" s="126"/>
      <c r="U102" s="127"/>
      <c r="V102" s="46">
        <f t="shared" si="25"/>
        <v>-64111.799999999814</v>
      </c>
      <c r="W102" s="128"/>
      <c r="X102" s="129"/>
      <c r="Y102" s="129"/>
      <c r="Z102" s="129"/>
      <c r="AA102" s="129"/>
      <c r="AB102" s="130"/>
      <c r="AC102" s="81">
        <f>IF(ISERROR(GETPIVOTDATA("VALUE",'CSS WK pvt'!$J$2,"DT_FILE",AC$8,"COMMODITY",AC$6,"TRIM_CAT",TRIM(B102),"TRIM_LINE",A97))=TRUE,0,GETPIVOTDATA("VALUE",'CSS WK pvt'!$J$2,"DT_FILE",AC$8,"COMMODITY",AC$6,"TRIM_CAT",TRIM(B102),"TRIM_LINE",A97))</f>
        <v>0</v>
      </c>
    </row>
    <row r="103" spans="1:29" s="165" customFormat="1" ht="15.75" thickBot="1" x14ac:dyDescent="0.3">
      <c r="A103" s="188"/>
      <c r="B103" s="67" t="s">
        <v>45</v>
      </c>
      <c r="C103" s="159">
        <f>SUM(C98:C102)</f>
        <v>56213795.770000003</v>
      </c>
      <c r="D103" s="160">
        <f t="shared" ref="D103:AC103" si="28">SUM(D98:D102)</f>
        <v>40787573.509999998</v>
      </c>
      <c r="E103" s="160">
        <f t="shared" si="28"/>
        <v>29670252.27</v>
      </c>
      <c r="F103" s="160">
        <f t="shared" si="28"/>
        <v>19085676.170000002</v>
      </c>
      <c r="G103" s="160">
        <f t="shared" si="28"/>
        <v>16936919.43</v>
      </c>
      <c r="H103" s="160">
        <f t="shared" si="28"/>
        <v>15269253.220000001</v>
      </c>
      <c r="I103" s="160">
        <f t="shared" si="28"/>
        <v>15928705.41</v>
      </c>
      <c r="J103" s="160">
        <f t="shared" si="28"/>
        <v>20707940.09</v>
      </c>
      <c r="K103" s="160">
        <f t="shared" si="28"/>
        <v>28402927.43</v>
      </c>
      <c r="L103" s="160">
        <f t="shared" si="28"/>
        <v>48878505.25</v>
      </c>
      <c r="M103" s="160">
        <f t="shared" si="28"/>
        <v>62162284.280000001</v>
      </c>
      <c r="N103" s="161">
        <f t="shared" si="28"/>
        <v>50330835.379999988</v>
      </c>
      <c r="O103" s="159">
        <f t="shared" si="28"/>
        <v>48322679.189999998</v>
      </c>
      <c r="P103" s="160">
        <f t="shared" si="28"/>
        <v>40224041.520000003</v>
      </c>
      <c r="Q103" s="160">
        <v>22802855</v>
      </c>
      <c r="R103" s="160">
        <f t="shared" si="28"/>
        <v>0</v>
      </c>
      <c r="S103" s="160">
        <f t="shared" si="28"/>
        <v>0</v>
      </c>
      <c r="T103" s="160">
        <f t="shared" si="28"/>
        <v>0</v>
      </c>
      <c r="U103" s="161">
        <f t="shared" si="28"/>
        <v>0</v>
      </c>
      <c r="V103" s="47">
        <f t="shared" si="26"/>
        <v>-7891116.5799999973</v>
      </c>
      <c r="W103" s="162">
        <f t="shared" si="28"/>
        <v>0</v>
      </c>
      <c r="X103" s="163">
        <f t="shared" si="28"/>
        <v>0</v>
      </c>
      <c r="Y103" s="163">
        <f t="shared" si="28"/>
        <v>0</v>
      </c>
      <c r="Z103" s="163">
        <f t="shared" si="28"/>
        <v>0</v>
      </c>
      <c r="AA103" s="163">
        <f t="shared" si="28"/>
        <v>0</v>
      </c>
      <c r="AB103" s="164">
        <f t="shared" si="28"/>
        <v>0</v>
      </c>
      <c r="AC103" s="47">
        <f t="shared" si="28"/>
        <v>0</v>
      </c>
    </row>
    <row r="104" spans="1:29" s="49" customFormat="1" x14ac:dyDescent="0.25">
      <c r="A104" s="187">
        <f>+A97+1</f>
        <v>14</v>
      </c>
      <c r="B104" s="131" t="s">
        <v>213</v>
      </c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20"/>
      <c r="O104" s="118"/>
      <c r="P104" s="119"/>
      <c r="Q104" s="119"/>
      <c r="R104" s="119"/>
      <c r="S104" s="119"/>
      <c r="T104" s="119"/>
      <c r="U104" s="120"/>
      <c r="V104" s="121"/>
      <c r="W104" s="122"/>
      <c r="X104" s="123"/>
      <c r="Y104" s="123"/>
      <c r="Z104" s="123"/>
      <c r="AA104" s="123"/>
      <c r="AB104" s="124"/>
      <c r="AC104" s="121"/>
    </row>
    <row r="105" spans="1:29" s="49" customFormat="1" x14ac:dyDescent="0.25">
      <c r="A105" s="187"/>
      <c r="B105" s="50" t="s">
        <v>40</v>
      </c>
      <c r="C105" s="125">
        <v>36180267.140000001</v>
      </c>
      <c r="D105" s="126">
        <v>32057050.129999999</v>
      </c>
      <c r="E105" s="126">
        <v>23869209.27</v>
      </c>
      <c r="F105" s="46">
        <v>15823810.369999999</v>
      </c>
      <c r="G105" s="126">
        <v>12853389.76</v>
      </c>
      <c r="H105" s="126">
        <v>10820953.890000001</v>
      </c>
      <c r="I105" s="126">
        <v>10070266.32</v>
      </c>
      <c r="J105" s="126">
        <v>11290062.07</v>
      </c>
      <c r="K105" s="126">
        <v>12353209.26</v>
      </c>
      <c r="L105" s="126">
        <v>22396494.809999999</v>
      </c>
      <c r="M105" s="126">
        <v>32303135.98</v>
      </c>
      <c r="N105" s="127">
        <v>31488029.489999998</v>
      </c>
      <c r="O105" s="125">
        <v>32809496.09</v>
      </c>
      <c r="P105" s="126">
        <v>27018896.420000002</v>
      </c>
      <c r="Q105" s="126">
        <v>13167026</v>
      </c>
      <c r="R105" s="126"/>
      <c r="S105" s="126"/>
      <c r="T105" s="126"/>
      <c r="U105" s="127"/>
      <c r="V105" s="46">
        <f t="shared" ref="V105" si="29">O105-C105</f>
        <v>-3370771.0500000007</v>
      </c>
      <c r="W105" s="128"/>
      <c r="X105" s="129"/>
      <c r="Y105" s="129"/>
      <c r="Z105" s="129"/>
      <c r="AA105" s="129"/>
      <c r="AB105" s="130"/>
      <c r="AC105" s="81">
        <f>IF(ISERROR(GETPIVOTDATA("VALUE",'CSS WK pvt'!$J$2,"DT_FILE",AC$8,"COMMODITY",AC$6,"TRIM_CAT",TRIM(B105),"TRIM_LINE",A104))=TRUE,0,GETPIVOTDATA("VALUE",'CSS WK pvt'!$J$2,"DT_FILE",AC$8,"COMMODITY",AC$6,"TRIM_CAT",TRIM(B105),"TRIM_LINE",A104))</f>
        <v>0</v>
      </c>
    </row>
    <row r="106" spans="1:29" s="49" customFormat="1" x14ac:dyDescent="0.25">
      <c r="A106" s="187"/>
      <c r="B106" s="50" t="s">
        <v>41</v>
      </c>
      <c r="C106" s="125">
        <v>1391044.96</v>
      </c>
      <c r="D106" s="126">
        <v>2684382.66</v>
      </c>
      <c r="E106" s="126">
        <v>1487031.09</v>
      </c>
      <c r="F106" s="46">
        <v>2127939.02</v>
      </c>
      <c r="G106" s="126">
        <v>1088858.58</v>
      </c>
      <c r="H106" s="126">
        <v>500832.47</v>
      </c>
      <c r="I106" s="126">
        <v>477199.2</v>
      </c>
      <c r="J106" s="126">
        <v>553952.81999999995</v>
      </c>
      <c r="K106" s="126">
        <v>453458.14</v>
      </c>
      <c r="L106" s="126">
        <v>724433.6</v>
      </c>
      <c r="M106" s="126">
        <v>1354511.6</v>
      </c>
      <c r="N106" s="127">
        <v>2931678</v>
      </c>
      <c r="O106" s="125">
        <v>1078180.97</v>
      </c>
      <c r="P106" s="126">
        <v>919696.49</v>
      </c>
      <c r="Q106" s="126">
        <v>775679</v>
      </c>
      <c r="R106" s="126"/>
      <c r="S106" s="126"/>
      <c r="T106" s="126"/>
      <c r="U106" s="127"/>
      <c r="V106" s="46">
        <f t="shared" si="25"/>
        <v>-312863.99</v>
      </c>
      <c r="W106" s="128"/>
      <c r="X106" s="129"/>
      <c r="Y106" s="129"/>
      <c r="Z106" s="129"/>
      <c r="AA106" s="129"/>
      <c r="AB106" s="130"/>
      <c r="AC106" s="81">
        <f>IF(ISERROR(GETPIVOTDATA("VALUE",'CSS WK pvt'!$J$2,"DT_FILE",AC$8,"COMMODITY",AC$6,"TRIM_CAT",TRIM(B106),"TRIM_LINE",A104))=TRUE,0,GETPIVOTDATA("VALUE",'CSS WK pvt'!$J$2,"DT_FILE",AC$8,"COMMODITY",AC$6,"TRIM_CAT",TRIM(B106),"TRIM_LINE",A104))</f>
        <v>0</v>
      </c>
    </row>
    <row r="107" spans="1:29" s="49" customFormat="1" x14ac:dyDescent="0.25">
      <c r="A107" s="187"/>
      <c r="B107" s="50" t="s">
        <v>42</v>
      </c>
      <c r="C107" s="125">
        <v>5478935.8700000001</v>
      </c>
      <c r="D107" s="126">
        <v>4677909.72</v>
      </c>
      <c r="E107" s="126">
        <v>3281357.8</v>
      </c>
      <c r="F107" s="46">
        <v>1816353.84</v>
      </c>
      <c r="G107" s="126">
        <v>1315954.1599999999</v>
      </c>
      <c r="H107" s="126">
        <v>1094889.77</v>
      </c>
      <c r="I107" s="126">
        <v>965720.14</v>
      </c>
      <c r="J107" s="126">
        <v>1084195.71</v>
      </c>
      <c r="K107" s="126">
        <v>1198135.97</v>
      </c>
      <c r="L107" s="126">
        <v>2647049.7200000002</v>
      </c>
      <c r="M107" s="126">
        <v>4724915.26</v>
      </c>
      <c r="N107" s="127">
        <v>4495689.4000000004</v>
      </c>
      <c r="O107" s="125">
        <v>4676193.21</v>
      </c>
      <c r="P107" s="126">
        <v>3131551.44</v>
      </c>
      <c r="Q107" s="126">
        <v>1686636</v>
      </c>
      <c r="R107" s="126"/>
      <c r="S107" s="126"/>
      <c r="T107" s="126"/>
      <c r="U107" s="127"/>
      <c r="V107" s="46">
        <f t="shared" si="25"/>
        <v>-802742.66000000015</v>
      </c>
      <c r="W107" s="128"/>
      <c r="X107" s="129"/>
      <c r="Y107" s="129"/>
      <c r="Z107" s="129"/>
      <c r="AA107" s="129"/>
      <c r="AB107" s="130"/>
      <c r="AC107" s="81">
        <f>IF(ISERROR(GETPIVOTDATA("VALUE",'CSS WK pvt'!$J$2,"DT_FILE",AC$8,"COMMODITY",AC$6,"TRIM_CAT",TRIM(B107),"TRIM_LINE",A104))=TRUE,0,GETPIVOTDATA("VALUE",'CSS WK pvt'!$J$2,"DT_FILE",AC$8,"COMMODITY",AC$6,"TRIM_CAT",TRIM(B107),"TRIM_LINE",A104))</f>
        <v>0</v>
      </c>
    </row>
    <row r="108" spans="1:29" s="49" customFormat="1" x14ac:dyDescent="0.25">
      <c r="A108" s="187"/>
      <c r="B108" s="50" t="s">
        <v>43</v>
      </c>
      <c r="C108" s="125">
        <v>7250632.9000000004</v>
      </c>
      <c r="D108" s="126">
        <v>6679212.4500000002</v>
      </c>
      <c r="E108" s="126">
        <v>5376709.6699999999</v>
      </c>
      <c r="F108" s="46">
        <v>3311699.8</v>
      </c>
      <c r="G108" s="126">
        <v>2619689.5699999998</v>
      </c>
      <c r="H108" s="126">
        <v>2347388.83</v>
      </c>
      <c r="I108" s="126">
        <v>1988217.92</v>
      </c>
      <c r="J108" s="126">
        <v>2434945.7400000002</v>
      </c>
      <c r="K108" s="126">
        <v>2361970.15</v>
      </c>
      <c r="L108" s="126">
        <v>4233004.59</v>
      </c>
      <c r="M108" s="126">
        <v>6358230.6500000004</v>
      </c>
      <c r="N108" s="127">
        <v>5867967.5599999996</v>
      </c>
      <c r="O108" s="125">
        <v>6152802.6200000001</v>
      </c>
      <c r="P108" s="126">
        <v>4269375.71</v>
      </c>
      <c r="Q108" s="126">
        <v>2397200</v>
      </c>
      <c r="R108" s="126"/>
      <c r="S108" s="126"/>
      <c r="T108" s="126"/>
      <c r="U108" s="127"/>
      <c r="V108" s="46">
        <f t="shared" si="25"/>
        <v>-1097830.2800000003</v>
      </c>
      <c r="W108" s="128"/>
      <c r="X108" s="129"/>
      <c r="Y108" s="129"/>
      <c r="Z108" s="129"/>
      <c r="AA108" s="129"/>
      <c r="AB108" s="130"/>
      <c r="AC108" s="81">
        <f>IF(ISERROR(GETPIVOTDATA("VALUE",'CSS WK pvt'!$J$2,"DT_FILE",AC$8,"COMMODITY",AC$6,"TRIM_CAT",TRIM(B108),"TRIM_LINE",A104))=TRUE,0,GETPIVOTDATA("VALUE",'CSS WK pvt'!$J$2,"DT_FILE",AC$8,"COMMODITY",AC$6,"TRIM_CAT",TRIM(B108),"TRIM_LINE",A104))</f>
        <v>0</v>
      </c>
    </row>
    <row r="109" spans="1:29" s="49" customFormat="1" x14ac:dyDescent="0.25">
      <c r="A109" s="187"/>
      <c r="B109" s="50" t="s">
        <v>44</v>
      </c>
      <c r="C109" s="125">
        <v>5033692.87</v>
      </c>
      <c r="D109" s="126">
        <v>4438890.76</v>
      </c>
      <c r="E109" s="126">
        <v>4351068.5999999996</v>
      </c>
      <c r="F109" s="46">
        <v>2838548.63</v>
      </c>
      <c r="G109" s="126">
        <v>2347740.23</v>
      </c>
      <c r="H109" s="126">
        <v>2741400.04</v>
      </c>
      <c r="I109" s="126">
        <v>1832766.26</v>
      </c>
      <c r="J109" s="126">
        <v>2841882</v>
      </c>
      <c r="K109" s="126">
        <v>1984507.15</v>
      </c>
      <c r="L109" s="126">
        <v>3803116.56</v>
      </c>
      <c r="M109" s="126">
        <v>4943783.0599999996</v>
      </c>
      <c r="N109" s="127">
        <v>5258266</v>
      </c>
      <c r="O109" s="125">
        <v>4693410.74</v>
      </c>
      <c r="P109" s="126">
        <v>3294334.76</v>
      </c>
      <c r="Q109" s="126">
        <v>2277065</v>
      </c>
      <c r="R109" s="126"/>
      <c r="S109" s="126"/>
      <c r="T109" s="126"/>
      <c r="U109" s="127"/>
      <c r="V109" s="46">
        <f t="shared" si="25"/>
        <v>-340282.12999999989</v>
      </c>
      <c r="W109" s="128"/>
      <c r="X109" s="129"/>
      <c r="Y109" s="129"/>
      <c r="Z109" s="129"/>
      <c r="AA109" s="129"/>
      <c r="AB109" s="130"/>
      <c r="AC109" s="81">
        <f>IF(ISERROR(GETPIVOTDATA("VALUE",'CSS WK pvt'!$J$2,"DT_FILE",AC$8,"COMMODITY",AC$6,"TRIM_CAT",TRIM(B109),"TRIM_LINE",A104))=TRUE,0,GETPIVOTDATA("VALUE",'CSS WK pvt'!$J$2,"DT_FILE",AC$8,"COMMODITY",AC$6,"TRIM_CAT",TRIM(B109),"TRIM_LINE",A104))</f>
        <v>0</v>
      </c>
    </row>
    <row r="110" spans="1:29" s="165" customFormat="1" x14ac:dyDescent="0.25">
      <c r="A110" s="188"/>
      <c r="B110" s="50" t="s">
        <v>45</v>
      </c>
      <c r="C110" s="166">
        <f>SUM(C105:C109)</f>
        <v>55334573.739999995</v>
      </c>
      <c r="D110" s="167">
        <f t="shared" ref="D110:AC110" si="30">SUM(D105:D109)</f>
        <v>50537445.719999999</v>
      </c>
      <c r="E110" s="167">
        <f t="shared" si="30"/>
        <v>38365376.43</v>
      </c>
      <c r="F110" s="168">
        <f t="shared" si="30"/>
        <v>25918351.66</v>
      </c>
      <c r="G110" s="167">
        <f t="shared" si="30"/>
        <v>20225632.300000001</v>
      </c>
      <c r="H110" s="167">
        <f t="shared" si="30"/>
        <v>17505465</v>
      </c>
      <c r="I110" s="167">
        <f t="shared" si="30"/>
        <v>15334169.84</v>
      </c>
      <c r="J110" s="167">
        <f t="shared" si="30"/>
        <v>18205038.340000004</v>
      </c>
      <c r="K110" s="167">
        <f t="shared" si="30"/>
        <v>18351280.670000002</v>
      </c>
      <c r="L110" s="167">
        <f t="shared" si="30"/>
        <v>33804099.280000001</v>
      </c>
      <c r="M110" s="167">
        <f t="shared" si="30"/>
        <v>49684576.549999997</v>
      </c>
      <c r="N110" s="169">
        <f t="shared" si="30"/>
        <v>50041630.449999996</v>
      </c>
      <c r="O110" s="166">
        <f t="shared" si="30"/>
        <v>49410083.630000003</v>
      </c>
      <c r="P110" s="167">
        <f t="shared" si="30"/>
        <v>38633854.82</v>
      </c>
      <c r="Q110" s="167">
        <v>20303606</v>
      </c>
      <c r="R110" s="167">
        <f t="shared" si="30"/>
        <v>0</v>
      </c>
      <c r="S110" s="167">
        <f t="shared" si="30"/>
        <v>0</v>
      </c>
      <c r="T110" s="167">
        <f t="shared" si="30"/>
        <v>0</v>
      </c>
      <c r="U110" s="169">
        <f t="shared" si="30"/>
        <v>0</v>
      </c>
      <c r="V110" s="168">
        <f t="shared" si="26"/>
        <v>-5924490.1100000013</v>
      </c>
      <c r="W110" s="170">
        <f t="shared" si="30"/>
        <v>0</v>
      </c>
      <c r="X110" s="171">
        <f t="shared" si="30"/>
        <v>0</v>
      </c>
      <c r="Y110" s="171">
        <f t="shared" si="30"/>
        <v>0</v>
      </c>
      <c r="Z110" s="171">
        <f t="shared" si="30"/>
        <v>0</v>
      </c>
      <c r="AA110" s="171">
        <f t="shared" si="30"/>
        <v>0</v>
      </c>
      <c r="AB110" s="172">
        <f t="shared" si="30"/>
        <v>0</v>
      </c>
      <c r="AC110" s="58">
        <f t="shared" si="30"/>
        <v>0</v>
      </c>
    </row>
    <row r="111" spans="1:29" s="76" customFormat="1" x14ac:dyDescent="0.25">
      <c r="A111" s="187">
        <f>+A104+1</f>
        <v>15</v>
      </c>
      <c r="B111" s="110" t="s">
        <v>35</v>
      </c>
      <c r="C111" s="111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3"/>
      <c r="O111" s="111"/>
      <c r="P111" s="112"/>
      <c r="Q111" s="112"/>
      <c r="R111" s="112"/>
      <c r="S111" s="112"/>
      <c r="T111" s="112"/>
      <c r="U111" s="113"/>
      <c r="V111" s="114"/>
      <c r="W111" s="115"/>
      <c r="X111" s="116"/>
      <c r="Y111" s="116"/>
      <c r="Z111" s="116"/>
      <c r="AA111" s="116"/>
      <c r="AB111" s="117"/>
      <c r="AC111" s="114"/>
    </row>
    <row r="112" spans="1:29" s="76" customFormat="1" x14ac:dyDescent="0.25">
      <c r="A112" s="187"/>
      <c r="B112" s="77" t="s">
        <v>40</v>
      </c>
      <c r="C112" s="132">
        <v>185198</v>
      </c>
      <c r="D112" s="133">
        <v>185039</v>
      </c>
      <c r="E112" s="133">
        <v>189379</v>
      </c>
      <c r="F112" s="45">
        <v>171162</v>
      </c>
      <c r="G112" s="133">
        <v>194813</v>
      </c>
      <c r="H112" s="133">
        <v>188339</v>
      </c>
      <c r="I112" s="133">
        <v>183726</v>
      </c>
      <c r="J112" s="133">
        <v>205501</v>
      </c>
      <c r="K112" s="133">
        <v>183651</v>
      </c>
      <c r="L112" s="133">
        <v>206003</v>
      </c>
      <c r="M112" s="133">
        <v>210961</v>
      </c>
      <c r="N112" s="134">
        <v>195069</v>
      </c>
      <c r="O112" s="132">
        <v>209156</v>
      </c>
      <c r="P112" s="133">
        <v>196489</v>
      </c>
      <c r="Q112" s="133">
        <v>103180</v>
      </c>
      <c r="R112" s="133"/>
      <c r="S112" s="133"/>
      <c r="T112" s="133"/>
      <c r="U112" s="134"/>
      <c r="V112" s="45">
        <f t="shared" ref="V112" si="31">O112-C112</f>
        <v>23958</v>
      </c>
      <c r="W112" s="135"/>
      <c r="X112" s="136"/>
      <c r="Y112" s="136"/>
      <c r="Z112" s="136"/>
      <c r="AA112" s="136"/>
      <c r="AB112" s="137"/>
      <c r="AC112" s="81">
        <f>IF(ISERROR(GETPIVOTDATA("VALUE",'CSS WK pvt'!$J$2,"DT_FILE",AC$8,"COMMODITY",AC$6,"TRIM_CAT",TRIM(B112),"TRIM_LINE",A111))=TRUE,0,GETPIVOTDATA("VALUE",'CSS WK pvt'!$J$2,"DT_FILE",AC$8,"COMMODITY",AC$6,"TRIM_CAT",TRIM(B112),"TRIM_LINE",A111))</f>
        <v>0</v>
      </c>
    </row>
    <row r="113" spans="1:29" s="76" customFormat="1" x14ac:dyDescent="0.25">
      <c r="A113" s="187"/>
      <c r="B113" s="77" t="s">
        <v>41</v>
      </c>
      <c r="C113" s="132">
        <v>15994</v>
      </c>
      <c r="D113" s="133">
        <v>22455</v>
      </c>
      <c r="E113" s="133">
        <v>18968</v>
      </c>
      <c r="F113" s="45">
        <v>23829</v>
      </c>
      <c r="G113" s="133">
        <v>20927</v>
      </c>
      <c r="H113" s="133">
        <v>17772</v>
      </c>
      <c r="I113" s="133">
        <v>17573</v>
      </c>
      <c r="J113" s="133">
        <v>18774</v>
      </c>
      <c r="K113" s="133">
        <v>16967</v>
      </c>
      <c r="L113" s="133">
        <v>18889</v>
      </c>
      <c r="M113" s="133">
        <v>21791</v>
      </c>
      <c r="N113" s="134">
        <v>34516</v>
      </c>
      <c r="O113" s="132">
        <v>23605</v>
      </c>
      <c r="P113" s="133">
        <v>20744</v>
      </c>
      <c r="Q113" s="133">
        <v>14868</v>
      </c>
      <c r="R113" s="133"/>
      <c r="S113" s="133"/>
      <c r="T113" s="133"/>
      <c r="U113" s="134"/>
      <c r="V113" s="45">
        <f t="shared" si="25"/>
        <v>7611</v>
      </c>
      <c r="W113" s="135"/>
      <c r="X113" s="136"/>
      <c r="Y113" s="136"/>
      <c r="Z113" s="136"/>
      <c r="AA113" s="136"/>
      <c r="AB113" s="137"/>
      <c r="AC113" s="81">
        <f>IF(ISERROR(GETPIVOTDATA("VALUE",'CSS WK pvt'!$J$2,"DT_FILE",AC$8,"COMMODITY",AC$6,"TRIM_CAT",TRIM(B113),"TRIM_LINE",A111))=TRUE,0,GETPIVOTDATA("VALUE",'CSS WK pvt'!$J$2,"DT_FILE",AC$8,"COMMODITY",AC$6,"TRIM_CAT",TRIM(B113),"TRIM_LINE",A111))</f>
        <v>0</v>
      </c>
    </row>
    <row r="114" spans="1:29" s="76" customFormat="1" x14ac:dyDescent="0.25">
      <c r="A114" s="187"/>
      <c r="B114" s="77" t="s">
        <v>42</v>
      </c>
      <c r="C114" s="132">
        <v>16683</v>
      </c>
      <c r="D114" s="133">
        <v>16589</v>
      </c>
      <c r="E114" s="133">
        <v>18041</v>
      </c>
      <c r="F114" s="45">
        <v>15542</v>
      </c>
      <c r="G114" s="133">
        <v>17534</v>
      </c>
      <c r="H114" s="133">
        <v>17422</v>
      </c>
      <c r="I114" s="133">
        <v>16048</v>
      </c>
      <c r="J114" s="133">
        <v>18739</v>
      </c>
      <c r="K114" s="133">
        <v>15825</v>
      </c>
      <c r="L114" s="133">
        <v>18222</v>
      </c>
      <c r="M114" s="133">
        <v>24689</v>
      </c>
      <c r="N114" s="134">
        <v>17758</v>
      </c>
      <c r="O114" s="132">
        <v>18240</v>
      </c>
      <c r="P114" s="133">
        <v>15411</v>
      </c>
      <c r="Q114" s="133">
        <v>8832</v>
      </c>
      <c r="R114" s="133"/>
      <c r="S114" s="133"/>
      <c r="T114" s="133"/>
      <c r="U114" s="134"/>
      <c r="V114" s="45">
        <f t="shared" si="25"/>
        <v>1557</v>
      </c>
      <c r="W114" s="135"/>
      <c r="X114" s="136"/>
      <c r="Y114" s="136"/>
      <c r="Z114" s="136"/>
      <c r="AA114" s="136"/>
      <c r="AB114" s="137"/>
      <c r="AC114" s="81">
        <f>IF(ISERROR(GETPIVOTDATA("VALUE",'CSS WK pvt'!$J$2,"DT_FILE",AC$8,"COMMODITY",AC$6,"TRIM_CAT",TRIM(B114),"TRIM_LINE",A111))=TRUE,0,GETPIVOTDATA("VALUE",'CSS WK pvt'!$J$2,"DT_FILE",AC$8,"COMMODITY",AC$6,"TRIM_CAT",TRIM(B114),"TRIM_LINE",A111))</f>
        <v>0</v>
      </c>
    </row>
    <row r="115" spans="1:29" s="76" customFormat="1" x14ac:dyDescent="0.25">
      <c r="A115" s="187"/>
      <c r="B115" s="77" t="s">
        <v>43</v>
      </c>
      <c r="C115" s="132">
        <v>5123</v>
      </c>
      <c r="D115" s="133">
        <v>5031</v>
      </c>
      <c r="E115" s="133">
        <v>5639</v>
      </c>
      <c r="F115" s="45">
        <v>4740</v>
      </c>
      <c r="G115" s="133">
        <v>5503</v>
      </c>
      <c r="H115" s="133">
        <v>5439</v>
      </c>
      <c r="I115" s="133">
        <v>4789</v>
      </c>
      <c r="J115" s="133">
        <v>6099</v>
      </c>
      <c r="K115" s="133">
        <v>4633</v>
      </c>
      <c r="L115" s="133">
        <v>5677</v>
      </c>
      <c r="M115" s="133">
        <v>7328</v>
      </c>
      <c r="N115" s="134">
        <v>5151</v>
      </c>
      <c r="O115" s="132">
        <v>5422</v>
      </c>
      <c r="P115" s="133">
        <v>4284</v>
      </c>
      <c r="Q115" s="133">
        <v>2639</v>
      </c>
      <c r="R115" s="133"/>
      <c r="S115" s="133"/>
      <c r="T115" s="133"/>
      <c r="U115" s="134"/>
      <c r="V115" s="45">
        <f t="shared" si="25"/>
        <v>299</v>
      </c>
      <c r="W115" s="135"/>
      <c r="X115" s="136"/>
      <c r="Y115" s="136"/>
      <c r="Z115" s="136"/>
      <c r="AA115" s="136"/>
      <c r="AB115" s="137"/>
      <c r="AC115" s="81">
        <f>IF(ISERROR(GETPIVOTDATA("VALUE",'CSS WK pvt'!$J$2,"DT_FILE",AC$8,"COMMODITY",AC$6,"TRIM_CAT",TRIM(B115),"TRIM_LINE",A111))=TRUE,0,GETPIVOTDATA("VALUE",'CSS WK pvt'!$J$2,"DT_FILE",AC$8,"COMMODITY",AC$6,"TRIM_CAT",TRIM(B115),"TRIM_LINE",A111))</f>
        <v>0</v>
      </c>
    </row>
    <row r="116" spans="1:29" s="76" customFormat="1" x14ac:dyDescent="0.25">
      <c r="A116" s="187"/>
      <c r="B116" s="77" t="s">
        <v>44</v>
      </c>
      <c r="C116" s="132">
        <v>791</v>
      </c>
      <c r="D116" s="133">
        <v>801</v>
      </c>
      <c r="E116" s="133">
        <v>915</v>
      </c>
      <c r="F116" s="45">
        <v>825</v>
      </c>
      <c r="G116" s="133">
        <v>856</v>
      </c>
      <c r="H116" s="133">
        <v>890</v>
      </c>
      <c r="I116" s="133">
        <v>771</v>
      </c>
      <c r="J116" s="133">
        <v>961</v>
      </c>
      <c r="K116" s="133">
        <v>654</v>
      </c>
      <c r="L116" s="133">
        <v>941</v>
      </c>
      <c r="M116" s="133">
        <v>1020</v>
      </c>
      <c r="N116" s="134">
        <v>829</v>
      </c>
      <c r="O116" s="132">
        <v>849</v>
      </c>
      <c r="P116" s="133">
        <v>649</v>
      </c>
      <c r="Q116" s="133">
        <v>405</v>
      </c>
      <c r="R116" s="133"/>
      <c r="S116" s="133"/>
      <c r="T116" s="133"/>
      <c r="U116" s="134"/>
      <c r="V116" s="45">
        <f t="shared" si="25"/>
        <v>58</v>
      </c>
      <c r="W116" s="135"/>
      <c r="X116" s="136"/>
      <c r="Y116" s="136"/>
      <c r="Z116" s="136"/>
      <c r="AA116" s="136"/>
      <c r="AB116" s="137"/>
      <c r="AC116" s="81">
        <f>IF(ISERROR(GETPIVOTDATA("VALUE",'CSS WK pvt'!$J$2,"DT_FILE",AC$8,"COMMODITY",AC$6,"TRIM_CAT",TRIM(B116),"TRIM_LINE",A111))=TRUE,0,GETPIVOTDATA("VALUE",'CSS WK pvt'!$J$2,"DT_FILE",AC$8,"COMMODITY",AC$6,"TRIM_CAT",TRIM(B116),"TRIM_LINE",A111))</f>
        <v>0</v>
      </c>
    </row>
    <row r="117" spans="1:29" s="93" customFormat="1" ht="15.75" thickBot="1" x14ac:dyDescent="0.3">
      <c r="A117" s="188"/>
      <c r="B117" s="85" t="s">
        <v>45</v>
      </c>
      <c r="C117" s="86">
        <f>SUM(C112:C116)</f>
        <v>223789</v>
      </c>
      <c r="D117" s="87">
        <f t="shared" ref="D117:AC131" si="32">SUM(D112:D116)</f>
        <v>229915</v>
      </c>
      <c r="E117" s="87">
        <f t="shared" si="32"/>
        <v>232942</v>
      </c>
      <c r="F117" s="89">
        <f t="shared" si="32"/>
        <v>216098</v>
      </c>
      <c r="G117" s="87">
        <f t="shared" si="32"/>
        <v>239633</v>
      </c>
      <c r="H117" s="87">
        <f t="shared" si="32"/>
        <v>229862</v>
      </c>
      <c r="I117" s="87">
        <f t="shared" si="32"/>
        <v>222907</v>
      </c>
      <c r="J117" s="87">
        <f t="shared" si="32"/>
        <v>250074</v>
      </c>
      <c r="K117" s="87">
        <f t="shared" si="32"/>
        <v>221730</v>
      </c>
      <c r="L117" s="87">
        <f t="shared" si="32"/>
        <v>249732</v>
      </c>
      <c r="M117" s="87">
        <f t="shared" si="32"/>
        <v>265789</v>
      </c>
      <c r="N117" s="88">
        <f t="shared" si="32"/>
        <v>253323</v>
      </c>
      <c r="O117" s="86">
        <f t="shared" si="32"/>
        <v>257272</v>
      </c>
      <c r="P117" s="87">
        <f t="shared" si="32"/>
        <v>237577</v>
      </c>
      <c r="Q117" s="87">
        <v>129924</v>
      </c>
      <c r="R117" s="87">
        <f t="shared" si="32"/>
        <v>0</v>
      </c>
      <c r="S117" s="87">
        <f t="shared" si="32"/>
        <v>0</v>
      </c>
      <c r="T117" s="87">
        <f t="shared" si="32"/>
        <v>0</v>
      </c>
      <c r="U117" s="88">
        <f t="shared" si="32"/>
        <v>0</v>
      </c>
      <c r="V117" s="89">
        <f t="shared" si="32"/>
        <v>33483</v>
      </c>
      <c r="W117" s="90">
        <f t="shared" si="32"/>
        <v>0</v>
      </c>
      <c r="X117" s="91">
        <f t="shared" si="32"/>
        <v>0</v>
      </c>
      <c r="Y117" s="91">
        <f t="shared" si="32"/>
        <v>0</v>
      </c>
      <c r="Z117" s="91">
        <f t="shared" si="32"/>
        <v>0</v>
      </c>
      <c r="AA117" s="91">
        <f t="shared" si="32"/>
        <v>0</v>
      </c>
      <c r="AB117" s="92">
        <f t="shared" si="32"/>
        <v>0</v>
      </c>
      <c r="AC117" s="89">
        <f t="shared" si="32"/>
        <v>0</v>
      </c>
    </row>
    <row r="118" spans="1:29" s="49" customFormat="1" x14ac:dyDescent="0.25">
      <c r="A118" s="187">
        <f>+A111+1</f>
        <v>16</v>
      </c>
      <c r="B118" s="131" t="s">
        <v>48</v>
      </c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20"/>
      <c r="O118" s="118"/>
      <c r="P118" s="119"/>
      <c r="Q118" s="119"/>
      <c r="R118" s="119"/>
      <c r="S118" s="119"/>
      <c r="T118" s="119"/>
      <c r="U118" s="120"/>
      <c r="V118" s="121"/>
      <c r="W118" s="122"/>
      <c r="X118" s="123"/>
      <c r="Y118" s="123"/>
      <c r="Z118" s="123"/>
      <c r="AA118" s="123"/>
      <c r="AB118" s="124"/>
      <c r="AC118" s="121"/>
    </row>
    <row r="119" spans="1:29" s="49" customFormat="1" x14ac:dyDescent="0.25">
      <c r="A119" s="187"/>
      <c r="B119" s="50" t="s">
        <v>40</v>
      </c>
      <c r="C119" s="125">
        <f>+C98-C105</f>
        <v>-1169412.5900000036</v>
      </c>
      <c r="D119" s="126">
        <f>+D98-D105</f>
        <v>-6683668.9499999993</v>
      </c>
      <c r="E119" s="126">
        <f t="shared" ref="E119:O123" si="33">+E98-E105</f>
        <v>-5633402.2399999984</v>
      </c>
      <c r="F119" s="126">
        <f t="shared" si="33"/>
        <v>-4159626.9099999983</v>
      </c>
      <c r="G119" s="126">
        <f t="shared" si="33"/>
        <v>-2582218.5299999993</v>
      </c>
      <c r="H119" s="126">
        <f t="shared" si="33"/>
        <v>-1445942.7200000007</v>
      </c>
      <c r="I119" s="126">
        <f t="shared" si="33"/>
        <v>-293913.30000000075</v>
      </c>
      <c r="J119" s="126">
        <f t="shared" si="33"/>
        <v>1810928.0299999993</v>
      </c>
      <c r="K119" s="126">
        <f t="shared" si="33"/>
        <v>5291621.7200000007</v>
      </c>
      <c r="L119" s="126">
        <f t="shared" si="33"/>
        <v>9147981.7400000021</v>
      </c>
      <c r="M119" s="126">
        <f t="shared" si="33"/>
        <v>8933643.9199999981</v>
      </c>
      <c r="N119" s="127">
        <f>+N98-N105</f>
        <v>808743.58999999985</v>
      </c>
      <c r="O119" s="125">
        <f>+O98-O105</f>
        <v>-835941</v>
      </c>
      <c r="P119" s="126">
        <f t="shared" ref="P119" si="34">+P98-P105</f>
        <v>-104539.91000000015</v>
      </c>
      <c r="Q119" s="126">
        <v>1565875</v>
      </c>
      <c r="R119" s="126"/>
      <c r="S119" s="126"/>
      <c r="T119" s="126"/>
      <c r="U119" s="127"/>
      <c r="V119" s="46">
        <f t="shared" ref="V119" si="35">O119-C119</f>
        <v>333471.59000000358</v>
      </c>
      <c r="W119" s="128"/>
      <c r="X119" s="129"/>
      <c r="Y119" s="129"/>
      <c r="Z119" s="129"/>
      <c r="AA119" s="129"/>
      <c r="AB119" s="130"/>
      <c r="AC119" s="46">
        <f t="shared" ref="AC119:AC123" si="36">+AC98-AC105</f>
        <v>0</v>
      </c>
    </row>
    <row r="120" spans="1:29" s="49" customFormat="1" x14ac:dyDescent="0.25">
      <c r="A120" s="187"/>
      <c r="B120" s="50" t="s">
        <v>41</v>
      </c>
      <c r="C120" s="125">
        <f t="shared" ref="C120:D123" si="37">+C99-C106</f>
        <v>2424415.14</v>
      </c>
      <c r="D120" s="126">
        <f t="shared" si="37"/>
        <v>-703093.38000000012</v>
      </c>
      <c r="E120" s="126">
        <f t="shared" si="33"/>
        <v>-228028.65000000014</v>
      </c>
      <c r="F120" s="126">
        <f t="shared" si="33"/>
        <v>-1304652.02</v>
      </c>
      <c r="G120" s="126">
        <f t="shared" si="33"/>
        <v>-501933.37000000011</v>
      </c>
      <c r="H120" s="126">
        <f t="shared" si="33"/>
        <v>2758.5100000000093</v>
      </c>
      <c r="I120" s="126">
        <f t="shared" si="33"/>
        <v>63785.22000000003</v>
      </c>
      <c r="J120" s="126">
        <f t="shared" si="33"/>
        <v>213331.29000000004</v>
      </c>
      <c r="K120" s="126">
        <f t="shared" si="33"/>
        <v>715894.16</v>
      </c>
      <c r="L120" s="126">
        <f t="shared" si="33"/>
        <v>1266727.5699999998</v>
      </c>
      <c r="M120" s="126">
        <f t="shared" si="33"/>
        <v>1032354.9899999998</v>
      </c>
      <c r="N120" s="127">
        <f t="shared" si="33"/>
        <v>-1013836.27</v>
      </c>
      <c r="O120" s="125">
        <f t="shared" si="33"/>
        <v>280698.64000000013</v>
      </c>
      <c r="P120" s="126">
        <f t="shared" ref="P120" si="38">+P99-P106</f>
        <v>377836.93999999994</v>
      </c>
      <c r="Q120" s="126">
        <v>-164354</v>
      </c>
      <c r="R120" s="126"/>
      <c r="S120" s="126"/>
      <c r="T120" s="126"/>
      <c r="U120" s="127"/>
      <c r="V120" s="46">
        <f t="shared" si="25"/>
        <v>-2143716.5</v>
      </c>
      <c r="W120" s="128"/>
      <c r="X120" s="129"/>
      <c r="Y120" s="129"/>
      <c r="Z120" s="129"/>
      <c r="AA120" s="129"/>
      <c r="AB120" s="130"/>
      <c r="AC120" s="46">
        <f t="shared" si="36"/>
        <v>0</v>
      </c>
    </row>
    <row r="121" spans="1:29" s="49" customFormat="1" x14ac:dyDescent="0.25">
      <c r="A121" s="187"/>
      <c r="B121" s="50" t="s">
        <v>42</v>
      </c>
      <c r="C121" s="125">
        <f t="shared" si="37"/>
        <v>-339580.45000000019</v>
      </c>
      <c r="D121" s="126">
        <f t="shared" si="37"/>
        <v>-1285826.1499999999</v>
      </c>
      <c r="E121" s="126">
        <f t="shared" si="33"/>
        <v>-1219034.1299999999</v>
      </c>
      <c r="F121" s="126">
        <f t="shared" si="33"/>
        <v>-597851.62000000011</v>
      </c>
      <c r="G121" s="126">
        <f t="shared" si="33"/>
        <v>-149798.81999999983</v>
      </c>
      <c r="H121" s="126">
        <f t="shared" si="33"/>
        <v>-69547.530000000028</v>
      </c>
      <c r="I121" s="126">
        <f t="shared" si="33"/>
        <v>115676.83999999997</v>
      </c>
      <c r="J121" s="126">
        <f t="shared" si="33"/>
        <v>343978.23</v>
      </c>
      <c r="K121" s="126">
        <f t="shared" si="33"/>
        <v>1759304.9800000002</v>
      </c>
      <c r="L121" s="126">
        <f t="shared" si="33"/>
        <v>1913182.9999999995</v>
      </c>
      <c r="M121" s="126">
        <f t="shared" si="33"/>
        <v>772507.95000000019</v>
      </c>
      <c r="N121" s="127">
        <f t="shared" si="33"/>
        <v>574094.13999999966</v>
      </c>
      <c r="O121" s="125">
        <f t="shared" si="33"/>
        <v>-430304.16000000015</v>
      </c>
      <c r="P121" s="126">
        <f t="shared" ref="P121" si="39">+P100-P107</f>
        <v>92066.85999999987</v>
      </c>
      <c r="Q121" s="126">
        <v>-4372</v>
      </c>
      <c r="R121" s="126"/>
      <c r="S121" s="126"/>
      <c r="T121" s="126"/>
      <c r="U121" s="127"/>
      <c r="V121" s="46">
        <f t="shared" si="25"/>
        <v>-90723.709999999963</v>
      </c>
      <c r="W121" s="128"/>
      <c r="X121" s="129"/>
      <c r="Y121" s="129"/>
      <c r="Z121" s="129"/>
      <c r="AA121" s="129"/>
      <c r="AB121" s="130"/>
      <c r="AC121" s="46">
        <f t="shared" si="36"/>
        <v>0</v>
      </c>
    </row>
    <row r="122" spans="1:29" s="49" customFormat="1" x14ac:dyDescent="0.25">
      <c r="A122" s="187"/>
      <c r="B122" s="50" t="s">
        <v>43</v>
      </c>
      <c r="C122" s="125">
        <f t="shared" si="37"/>
        <v>-99302.050000000745</v>
      </c>
      <c r="D122" s="126">
        <f t="shared" si="37"/>
        <v>-1033574.8700000001</v>
      </c>
      <c r="E122" s="126">
        <f t="shared" si="33"/>
        <v>-1477852.02</v>
      </c>
      <c r="F122" s="126">
        <f t="shared" si="33"/>
        <v>-573803.5299999998</v>
      </c>
      <c r="G122" s="126">
        <f t="shared" si="33"/>
        <v>-291624.25999999978</v>
      </c>
      <c r="H122" s="126">
        <f t="shared" si="33"/>
        <v>-236934.68000000017</v>
      </c>
      <c r="I122" s="126">
        <f t="shared" si="33"/>
        <v>224129.62000000011</v>
      </c>
      <c r="J122" s="126">
        <f t="shared" si="33"/>
        <v>352742.57999999961</v>
      </c>
      <c r="K122" s="126">
        <f t="shared" si="33"/>
        <v>1082845.1400000001</v>
      </c>
      <c r="L122" s="126">
        <f t="shared" si="33"/>
        <v>1516619</v>
      </c>
      <c r="M122" s="126">
        <f t="shared" si="33"/>
        <v>851603.19999999925</v>
      </c>
      <c r="N122" s="127">
        <f t="shared" si="33"/>
        <v>67971.959999999963</v>
      </c>
      <c r="O122" s="125">
        <f t="shared" si="33"/>
        <v>-441130.23000000045</v>
      </c>
      <c r="P122" s="126">
        <f t="shared" ref="P122" si="40">+P101-P108</f>
        <v>393221.91999999993</v>
      </c>
      <c r="Q122" s="126">
        <v>203084</v>
      </c>
      <c r="R122" s="126"/>
      <c r="S122" s="126"/>
      <c r="T122" s="126"/>
      <c r="U122" s="127"/>
      <c r="V122" s="46">
        <f t="shared" si="25"/>
        <v>-341828.1799999997</v>
      </c>
      <c r="W122" s="128"/>
      <c r="X122" s="129"/>
      <c r="Y122" s="129"/>
      <c r="Z122" s="129"/>
      <c r="AA122" s="129"/>
      <c r="AB122" s="130"/>
      <c r="AC122" s="46">
        <f t="shared" si="36"/>
        <v>0</v>
      </c>
    </row>
    <row r="123" spans="1:29" s="49" customFormat="1" x14ac:dyDescent="0.25">
      <c r="A123" s="187"/>
      <c r="B123" s="50" t="s">
        <v>44</v>
      </c>
      <c r="C123" s="125">
        <f t="shared" si="37"/>
        <v>63101.979999999516</v>
      </c>
      <c r="D123" s="126">
        <f t="shared" si="37"/>
        <v>-43708.859999999404</v>
      </c>
      <c r="E123" s="126">
        <f t="shared" si="33"/>
        <v>-136807.11999999918</v>
      </c>
      <c r="F123" s="126">
        <f t="shared" si="33"/>
        <v>-196741.40999999968</v>
      </c>
      <c r="G123" s="126">
        <f t="shared" si="33"/>
        <v>236862.10999999987</v>
      </c>
      <c r="H123" s="126">
        <f t="shared" si="33"/>
        <v>-486545.35999999987</v>
      </c>
      <c r="I123" s="126">
        <f t="shared" si="33"/>
        <v>484857.19000000018</v>
      </c>
      <c r="J123" s="126">
        <f t="shared" si="33"/>
        <v>-218078.37999999989</v>
      </c>
      <c r="K123" s="126">
        <f t="shared" si="33"/>
        <v>1201980.7600000002</v>
      </c>
      <c r="L123" s="126">
        <f t="shared" si="33"/>
        <v>1229894.6599999997</v>
      </c>
      <c r="M123" s="126">
        <f t="shared" si="33"/>
        <v>887597.67000000086</v>
      </c>
      <c r="N123" s="127">
        <f t="shared" si="33"/>
        <v>-147768.49000000022</v>
      </c>
      <c r="O123" s="125">
        <f t="shared" si="33"/>
        <v>339272.30999999959</v>
      </c>
      <c r="P123" s="126">
        <f t="shared" ref="P123" si="41">+P102-P109</f>
        <v>831600.89000000013</v>
      </c>
      <c r="Q123" s="126">
        <v>899016</v>
      </c>
      <c r="R123" s="126"/>
      <c r="S123" s="126"/>
      <c r="T123" s="126"/>
      <c r="U123" s="127"/>
      <c r="V123" s="46">
        <f t="shared" si="25"/>
        <v>276170.33000000007</v>
      </c>
      <c r="W123" s="128"/>
      <c r="X123" s="129"/>
      <c r="Y123" s="129"/>
      <c r="Z123" s="129"/>
      <c r="AA123" s="129"/>
      <c r="AB123" s="130"/>
      <c r="AC123" s="46">
        <f t="shared" si="36"/>
        <v>0</v>
      </c>
    </row>
    <row r="124" spans="1:29" s="165" customFormat="1" ht="15.75" thickBot="1" x14ac:dyDescent="0.3">
      <c r="A124" s="188"/>
      <c r="B124" s="67" t="s">
        <v>45</v>
      </c>
      <c r="C124" s="159">
        <f>SUM(C119:C123)</f>
        <v>879222.02999999514</v>
      </c>
      <c r="D124" s="160">
        <f t="shared" ref="D124:AC124" si="42">SUM(D119:D123)</f>
        <v>-9749872.2099999972</v>
      </c>
      <c r="E124" s="160">
        <f t="shared" si="42"/>
        <v>-8695124.1599999983</v>
      </c>
      <c r="F124" s="47">
        <f t="shared" si="42"/>
        <v>-6832675.4899999984</v>
      </c>
      <c r="G124" s="160">
        <f t="shared" si="42"/>
        <v>-3288712.8699999992</v>
      </c>
      <c r="H124" s="160">
        <f t="shared" si="42"/>
        <v>-2236211.7800000007</v>
      </c>
      <c r="I124" s="160">
        <f t="shared" si="42"/>
        <v>594535.5699999996</v>
      </c>
      <c r="J124" s="160">
        <f t="shared" si="42"/>
        <v>2502901.7499999991</v>
      </c>
      <c r="K124" s="160">
        <f t="shared" si="42"/>
        <v>10051646.760000002</v>
      </c>
      <c r="L124" s="160">
        <f t="shared" si="42"/>
        <v>15074405.970000003</v>
      </c>
      <c r="M124" s="160">
        <f t="shared" si="42"/>
        <v>12477707.73</v>
      </c>
      <c r="N124" s="161">
        <f t="shared" si="42"/>
        <v>289204.92999999924</v>
      </c>
      <c r="O124" s="199">
        <f t="shared" si="42"/>
        <v>-1087404.4400000009</v>
      </c>
      <c r="P124" s="160">
        <f t="shared" si="42"/>
        <v>1590186.6999999997</v>
      </c>
      <c r="Q124" s="160">
        <v>2499249</v>
      </c>
      <c r="R124" s="160">
        <f t="shared" si="42"/>
        <v>0</v>
      </c>
      <c r="S124" s="160">
        <f t="shared" si="42"/>
        <v>0</v>
      </c>
      <c r="T124" s="160">
        <f t="shared" si="42"/>
        <v>0</v>
      </c>
      <c r="U124" s="161">
        <f t="shared" si="42"/>
        <v>0</v>
      </c>
      <c r="V124" s="47">
        <f t="shared" si="32"/>
        <v>-1966626.469999996</v>
      </c>
      <c r="W124" s="162">
        <f t="shared" si="42"/>
        <v>0</v>
      </c>
      <c r="X124" s="163">
        <f t="shared" si="42"/>
        <v>0</v>
      </c>
      <c r="Y124" s="163">
        <f t="shared" si="42"/>
        <v>0</v>
      </c>
      <c r="Z124" s="163">
        <f t="shared" si="42"/>
        <v>0</v>
      </c>
      <c r="AA124" s="163">
        <f t="shared" si="42"/>
        <v>0</v>
      </c>
      <c r="AB124" s="164">
        <f t="shared" si="42"/>
        <v>0</v>
      </c>
      <c r="AC124" s="47">
        <f t="shared" si="42"/>
        <v>0</v>
      </c>
    </row>
    <row r="125" spans="1:29" s="76" customFormat="1" x14ac:dyDescent="0.25">
      <c r="A125" s="187">
        <f>+A118+1</f>
        <v>17</v>
      </c>
      <c r="B125" s="138" t="s">
        <v>49</v>
      </c>
      <c r="C125" s="95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7"/>
      <c r="O125" s="95"/>
      <c r="P125" s="96"/>
      <c r="Q125" s="96"/>
      <c r="R125" s="96"/>
      <c r="S125" s="96"/>
      <c r="T125" s="96"/>
      <c r="U125" s="97"/>
      <c r="V125" s="98"/>
      <c r="W125" s="99"/>
      <c r="X125" s="100"/>
      <c r="Y125" s="100"/>
      <c r="Z125" s="100"/>
      <c r="AA125" s="100"/>
      <c r="AB125" s="101"/>
      <c r="AC125" s="98"/>
    </row>
    <row r="126" spans="1:29" s="76" customFormat="1" x14ac:dyDescent="0.25">
      <c r="A126" s="187"/>
      <c r="B126" s="77" t="s">
        <v>40</v>
      </c>
      <c r="C126" s="78">
        <v>261</v>
      </c>
      <c r="D126" s="79">
        <v>282</v>
      </c>
      <c r="E126" s="79">
        <v>321</v>
      </c>
      <c r="F126" s="81">
        <v>312</v>
      </c>
      <c r="G126" s="79">
        <v>304</v>
      </c>
      <c r="H126" s="81">
        <v>313</v>
      </c>
      <c r="I126" s="79">
        <v>292</v>
      </c>
      <c r="J126" s="81">
        <v>284</v>
      </c>
      <c r="K126" s="79">
        <v>259</v>
      </c>
      <c r="L126" s="81">
        <v>235</v>
      </c>
      <c r="M126" s="81">
        <v>223</v>
      </c>
      <c r="N126" s="139">
        <v>204</v>
      </c>
      <c r="O126" s="78">
        <v>195</v>
      </c>
      <c r="P126" s="81">
        <v>187</v>
      </c>
      <c r="Q126" s="79">
        <v>168</v>
      </c>
      <c r="R126" s="81"/>
      <c r="S126" s="79"/>
      <c r="T126" s="81"/>
      <c r="U126" s="139"/>
      <c r="V126" s="81">
        <f t="shared" ref="V126" si="43">O126-C126</f>
        <v>-66</v>
      </c>
      <c r="W126" s="140"/>
      <c r="X126" s="83"/>
      <c r="Y126" s="141"/>
      <c r="Z126" s="83"/>
      <c r="AA126" s="141"/>
      <c r="AB126" s="142"/>
      <c r="AC126" s="81">
        <f>IF(ISERROR(GETPIVOTDATA("VALUE",'CSS WK pvt'!$J$2,"DT_FILE",AC$8,"COMMODITY",AC$6,"TRIM_CAT",TRIM(B126),"TRIM_LINE",A125))=TRUE,0,GETPIVOTDATA("VALUE",'CSS WK pvt'!$J$2,"DT_FILE",AC$8,"COMMODITY",AC$6,"TRIM_CAT",TRIM(B126),"TRIM_LINE",A125))</f>
        <v>0</v>
      </c>
    </row>
    <row r="127" spans="1:29" s="76" customFormat="1" x14ac:dyDescent="0.25">
      <c r="A127" s="187"/>
      <c r="B127" s="77" t="s">
        <v>41</v>
      </c>
      <c r="C127" s="78">
        <v>653</v>
      </c>
      <c r="D127" s="79">
        <v>758</v>
      </c>
      <c r="E127" s="79">
        <v>1013</v>
      </c>
      <c r="F127" s="81">
        <v>1149</v>
      </c>
      <c r="G127" s="79">
        <v>1159</v>
      </c>
      <c r="H127" s="81">
        <v>1172</v>
      </c>
      <c r="I127" s="79">
        <v>1108</v>
      </c>
      <c r="J127" s="81">
        <v>1054</v>
      </c>
      <c r="K127" s="79">
        <v>960</v>
      </c>
      <c r="L127" s="81">
        <v>878</v>
      </c>
      <c r="M127" s="81">
        <v>826</v>
      </c>
      <c r="N127" s="139">
        <v>788</v>
      </c>
      <c r="O127" s="78">
        <v>764</v>
      </c>
      <c r="P127" s="81">
        <v>760</v>
      </c>
      <c r="Q127" s="79">
        <v>711</v>
      </c>
      <c r="R127" s="81"/>
      <c r="S127" s="79"/>
      <c r="T127" s="81"/>
      <c r="U127" s="139"/>
      <c r="V127" s="81">
        <f t="shared" si="25"/>
        <v>111</v>
      </c>
      <c r="W127" s="140"/>
      <c r="X127" s="83"/>
      <c r="Y127" s="141"/>
      <c r="Z127" s="83"/>
      <c r="AA127" s="141"/>
      <c r="AB127" s="142"/>
      <c r="AC127" s="81">
        <f>IF(ISERROR(GETPIVOTDATA("VALUE",'CSS WK pvt'!$J$2,"DT_FILE",AC$8,"COMMODITY",AC$6,"TRIM_CAT",TRIM(B127),"TRIM_LINE",A125))=TRUE,0,GETPIVOTDATA("VALUE",'CSS WK pvt'!$J$2,"DT_FILE",AC$8,"COMMODITY",AC$6,"TRIM_CAT",TRIM(B127),"TRIM_LINE",A125))</f>
        <v>0</v>
      </c>
    </row>
    <row r="128" spans="1:29" s="76" customFormat="1" x14ac:dyDescent="0.25">
      <c r="A128" s="187"/>
      <c r="B128" s="77" t="s">
        <v>42</v>
      </c>
      <c r="C128" s="78"/>
      <c r="D128" s="79"/>
      <c r="E128" s="79"/>
      <c r="F128" s="81"/>
      <c r="G128" s="79"/>
      <c r="H128" s="81"/>
      <c r="I128" s="79"/>
      <c r="J128" s="81"/>
      <c r="K128" s="79"/>
      <c r="L128" s="81"/>
      <c r="M128" s="81"/>
      <c r="N128" s="139"/>
      <c r="O128" s="78"/>
      <c r="P128" s="81">
        <v>0</v>
      </c>
      <c r="Q128" s="79">
        <v>0</v>
      </c>
      <c r="R128" s="81"/>
      <c r="S128" s="79"/>
      <c r="T128" s="81"/>
      <c r="U128" s="139"/>
      <c r="V128" s="81">
        <f t="shared" si="25"/>
        <v>0</v>
      </c>
      <c r="W128" s="140"/>
      <c r="X128" s="83"/>
      <c r="Y128" s="141"/>
      <c r="Z128" s="83"/>
      <c r="AA128" s="141"/>
      <c r="AB128" s="142"/>
      <c r="AC128" s="81">
        <f>IF(ISERROR(GETPIVOTDATA("VALUE",'CSS WK pvt'!$J$2,"DT_FILE",AC$8,"COMMODITY",AC$6,"TRIM_CAT",TRIM(B128),"TRIM_LINE",A125))=TRUE,0,GETPIVOTDATA("VALUE",'CSS WK pvt'!$J$2,"DT_FILE",AC$8,"COMMODITY",AC$6,"TRIM_CAT",TRIM(B128),"TRIM_LINE",A125))</f>
        <v>0</v>
      </c>
    </row>
    <row r="129" spans="1:29" s="76" customFormat="1" x14ac:dyDescent="0.25">
      <c r="A129" s="187"/>
      <c r="B129" s="77" t="s">
        <v>43</v>
      </c>
      <c r="C129" s="78"/>
      <c r="D129" s="79"/>
      <c r="E129" s="79"/>
      <c r="F129" s="81"/>
      <c r="G129" s="79"/>
      <c r="H129" s="81"/>
      <c r="I129" s="79"/>
      <c r="J129" s="81"/>
      <c r="K129" s="79"/>
      <c r="L129" s="81"/>
      <c r="M129" s="81"/>
      <c r="N129" s="139"/>
      <c r="O129" s="78"/>
      <c r="P129" s="81">
        <v>0</v>
      </c>
      <c r="Q129" s="79">
        <v>0</v>
      </c>
      <c r="R129" s="81"/>
      <c r="S129" s="79"/>
      <c r="T129" s="81"/>
      <c r="U129" s="139"/>
      <c r="V129" s="81">
        <f t="shared" si="25"/>
        <v>0</v>
      </c>
      <c r="W129" s="140"/>
      <c r="X129" s="83"/>
      <c r="Y129" s="141"/>
      <c r="Z129" s="83"/>
      <c r="AA129" s="141"/>
      <c r="AB129" s="142"/>
      <c r="AC129" s="81">
        <f>IF(ISERROR(GETPIVOTDATA("VALUE",'CSS WK pvt'!$J$2,"DT_FILE",AC$8,"COMMODITY",AC$6,"TRIM_CAT",TRIM(B129),"TRIM_LINE",A125))=TRUE,0,GETPIVOTDATA("VALUE",'CSS WK pvt'!$J$2,"DT_FILE",AC$8,"COMMODITY",AC$6,"TRIM_CAT",TRIM(B129),"TRIM_LINE",A125))</f>
        <v>0</v>
      </c>
    </row>
    <row r="130" spans="1:29" s="76" customFormat="1" x14ac:dyDescent="0.25">
      <c r="A130" s="187"/>
      <c r="B130" s="77" t="s">
        <v>44</v>
      </c>
      <c r="C130" s="78"/>
      <c r="D130" s="79"/>
      <c r="E130" s="79"/>
      <c r="F130" s="81"/>
      <c r="G130" s="79"/>
      <c r="H130" s="81"/>
      <c r="I130" s="79"/>
      <c r="J130" s="81"/>
      <c r="K130" s="79"/>
      <c r="L130" s="81"/>
      <c r="M130" s="81"/>
      <c r="N130" s="139"/>
      <c r="O130" s="78"/>
      <c r="P130" s="81">
        <v>0</v>
      </c>
      <c r="Q130" s="79">
        <v>0</v>
      </c>
      <c r="R130" s="81"/>
      <c r="S130" s="79"/>
      <c r="T130" s="81"/>
      <c r="U130" s="139"/>
      <c r="V130" s="81">
        <f t="shared" si="25"/>
        <v>0</v>
      </c>
      <c r="W130" s="140"/>
      <c r="X130" s="83"/>
      <c r="Y130" s="141"/>
      <c r="Z130" s="83"/>
      <c r="AA130" s="141"/>
      <c r="AB130" s="142"/>
      <c r="AC130" s="81">
        <f>IF(ISERROR(GETPIVOTDATA("VALUE",'CSS WK pvt'!$J$2,"DT_FILE",AC$8,"COMMODITY",AC$6,"TRIM_CAT",TRIM(B130),"TRIM_LINE",A125))=TRUE,0,GETPIVOTDATA("VALUE",'CSS WK pvt'!$J$2,"DT_FILE",AC$8,"COMMODITY",AC$6,"TRIM_CAT",TRIM(B130),"TRIM_LINE",A125))</f>
        <v>0</v>
      </c>
    </row>
    <row r="131" spans="1:29" s="93" customFormat="1" x14ac:dyDescent="0.25">
      <c r="A131" s="188"/>
      <c r="B131" s="77" t="s">
        <v>45</v>
      </c>
      <c r="C131" s="154">
        <f>SUM(C126:C130)</f>
        <v>914</v>
      </c>
      <c r="D131" s="155">
        <f t="shared" ref="D131:AC131" si="44">SUM(D126:D130)</f>
        <v>1040</v>
      </c>
      <c r="E131" s="155">
        <f t="shared" si="44"/>
        <v>1334</v>
      </c>
      <c r="F131" s="156">
        <f t="shared" si="44"/>
        <v>1461</v>
      </c>
      <c r="G131" s="155">
        <f t="shared" si="44"/>
        <v>1463</v>
      </c>
      <c r="H131" s="156">
        <f t="shared" si="44"/>
        <v>1485</v>
      </c>
      <c r="I131" s="155">
        <f t="shared" si="44"/>
        <v>1400</v>
      </c>
      <c r="J131" s="156">
        <f t="shared" si="44"/>
        <v>1338</v>
      </c>
      <c r="K131" s="155">
        <f t="shared" si="44"/>
        <v>1219</v>
      </c>
      <c r="L131" s="156">
        <f t="shared" si="44"/>
        <v>1113</v>
      </c>
      <c r="M131" s="156">
        <f t="shared" si="44"/>
        <v>1049</v>
      </c>
      <c r="N131" s="157">
        <f t="shared" si="44"/>
        <v>992</v>
      </c>
      <c r="O131" s="154">
        <f t="shared" si="44"/>
        <v>959</v>
      </c>
      <c r="P131" s="156">
        <v>947</v>
      </c>
      <c r="Q131" s="155">
        <v>879</v>
      </c>
      <c r="R131" s="156">
        <f t="shared" si="44"/>
        <v>0</v>
      </c>
      <c r="S131" s="155">
        <f t="shared" si="44"/>
        <v>0</v>
      </c>
      <c r="T131" s="156">
        <f t="shared" si="44"/>
        <v>0</v>
      </c>
      <c r="U131" s="157">
        <f t="shared" si="44"/>
        <v>0</v>
      </c>
      <c r="V131" s="156">
        <f t="shared" si="32"/>
        <v>45</v>
      </c>
      <c r="W131" s="158">
        <f t="shared" si="44"/>
        <v>0</v>
      </c>
      <c r="X131" s="151">
        <f t="shared" si="44"/>
        <v>0</v>
      </c>
      <c r="Y131" s="152">
        <f t="shared" si="44"/>
        <v>0</v>
      </c>
      <c r="Z131" s="151">
        <f t="shared" si="44"/>
        <v>0</v>
      </c>
      <c r="AA131" s="152">
        <f t="shared" si="44"/>
        <v>0</v>
      </c>
      <c r="AB131" s="153">
        <f t="shared" si="44"/>
        <v>0</v>
      </c>
      <c r="AC131" s="109">
        <f t="shared" si="44"/>
        <v>0</v>
      </c>
    </row>
    <row r="132" spans="1:29" s="76" customFormat="1" x14ac:dyDescent="0.25">
      <c r="A132" s="187">
        <f>+A125+1</f>
        <v>18</v>
      </c>
      <c r="B132" s="143" t="s">
        <v>24</v>
      </c>
      <c r="C132" s="111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3"/>
      <c r="O132" s="111"/>
      <c r="P132" s="112"/>
      <c r="Q132" s="112"/>
      <c r="R132" s="112"/>
      <c r="S132" s="112"/>
      <c r="T132" s="112"/>
      <c r="U132" s="113"/>
      <c r="V132" s="114"/>
      <c r="W132" s="115"/>
      <c r="X132" s="116"/>
      <c r="Y132" s="116"/>
      <c r="Z132" s="116"/>
      <c r="AA132" s="116"/>
      <c r="AB132" s="117"/>
      <c r="AC132" s="114"/>
    </row>
    <row r="133" spans="1:29" s="76" customFormat="1" x14ac:dyDescent="0.25">
      <c r="A133" s="187"/>
      <c r="B133" s="77" t="s">
        <v>40</v>
      </c>
      <c r="C133" s="144">
        <v>1</v>
      </c>
      <c r="D133" s="83">
        <v>50</v>
      </c>
      <c r="E133" s="83">
        <v>36</v>
      </c>
      <c r="F133" s="83">
        <v>134</v>
      </c>
      <c r="G133" s="83">
        <v>62</v>
      </c>
      <c r="H133" s="141">
        <v>120</v>
      </c>
      <c r="I133" s="83">
        <v>153</v>
      </c>
      <c r="J133" s="141">
        <v>60</v>
      </c>
      <c r="K133" s="83">
        <v>1</v>
      </c>
      <c r="L133" s="141"/>
      <c r="M133" s="141"/>
      <c r="N133" s="142">
        <v>17</v>
      </c>
      <c r="O133" s="144">
        <v>15</v>
      </c>
      <c r="P133" s="141">
        <v>0</v>
      </c>
      <c r="Q133" s="83">
        <v>0</v>
      </c>
      <c r="R133" s="141"/>
      <c r="S133" s="83"/>
      <c r="T133" s="141"/>
      <c r="U133" s="142"/>
      <c r="V133" s="144">
        <f t="shared" ref="V133" si="45">O133-C133</f>
        <v>14</v>
      </c>
      <c r="W133" s="141"/>
      <c r="X133" s="83"/>
      <c r="Y133" s="141"/>
      <c r="Z133" s="83"/>
      <c r="AA133" s="141"/>
      <c r="AB133" s="142"/>
      <c r="AC133" s="81">
        <f>IF(ISERROR(GETPIVOTDATA("VALUE",'CSS WK pvt'!$J$2,"DT_FILE",AC$8,"COMMODITY",AC$6,"TRIM_CAT",TRIM(B133),"TRIM_LINE",A132))=TRUE,0,GETPIVOTDATA("VALUE",'CSS WK pvt'!$J$2,"DT_FILE",AC$8,"COMMODITY",AC$6,"TRIM_CAT",TRIM(B133),"TRIM_LINE",A132))</f>
        <v>0</v>
      </c>
    </row>
    <row r="134" spans="1:29" s="76" customFormat="1" x14ac:dyDescent="0.25">
      <c r="A134" s="187"/>
      <c r="B134" s="77" t="s">
        <v>41</v>
      </c>
      <c r="C134" s="144">
        <v>3</v>
      </c>
      <c r="D134" s="83">
        <v>13</v>
      </c>
      <c r="E134" s="83">
        <v>14</v>
      </c>
      <c r="F134" s="83">
        <v>32</v>
      </c>
      <c r="G134" s="83">
        <v>13</v>
      </c>
      <c r="H134" s="141">
        <v>37</v>
      </c>
      <c r="I134" s="83">
        <v>38</v>
      </c>
      <c r="J134" s="141">
        <v>35</v>
      </c>
      <c r="K134" s="83"/>
      <c r="L134" s="141"/>
      <c r="M134" s="141"/>
      <c r="N134" s="142">
        <v>3</v>
      </c>
      <c r="O134" s="144">
        <v>2</v>
      </c>
      <c r="P134" s="141">
        <v>0</v>
      </c>
      <c r="Q134" s="83">
        <v>0</v>
      </c>
      <c r="R134" s="141"/>
      <c r="S134" s="83"/>
      <c r="T134" s="141"/>
      <c r="U134" s="142"/>
      <c r="V134" s="144">
        <f t="shared" si="25"/>
        <v>-1</v>
      </c>
      <c r="W134" s="141"/>
      <c r="X134" s="83"/>
      <c r="Y134" s="141"/>
      <c r="Z134" s="83"/>
      <c r="AA134" s="141"/>
      <c r="AB134" s="142"/>
      <c r="AC134" s="81">
        <f>IF(ISERROR(GETPIVOTDATA("VALUE",'CSS WK pvt'!$J$2,"DT_FILE",AC$8,"COMMODITY",AC$6,"TRIM_CAT",TRIM(B134),"TRIM_LINE",A132))=TRUE,0,GETPIVOTDATA("VALUE",'CSS WK pvt'!$J$2,"DT_FILE",AC$8,"COMMODITY",AC$6,"TRIM_CAT",TRIM(B134),"TRIM_LINE",A132))</f>
        <v>0</v>
      </c>
    </row>
    <row r="135" spans="1:29" s="76" customFormat="1" x14ac:dyDescent="0.25">
      <c r="A135" s="187"/>
      <c r="B135" s="77" t="s">
        <v>42</v>
      </c>
      <c r="C135" s="144">
        <v>19</v>
      </c>
      <c r="D135" s="83">
        <v>10</v>
      </c>
      <c r="E135" s="83">
        <v>1</v>
      </c>
      <c r="F135" s="83">
        <v>6</v>
      </c>
      <c r="G135" s="83">
        <v>3</v>
      </c>
      <c r="H135" s="141">
        <v>5</v>
      </c>
      <c r="I135" s="83">
        <v>2</v>
      </c>
      <c r="J135" s="141">
        <v>3</v>
      </c>
      <c r="K135" s="83">
        <v>10</v>
      </c>
      <c r="L135" s="141">
        <v>4</v>
      </c>
      <c r="M135" s="141">
        <v>6</v>
      </c>
      <c r="N135" s="142">
        <v>10</v>
      </c>
      <c r="O135" s="144">
        <v>4</v>
      </c>
      <c r="P135" s="141">
        <v>0</v>
      </c>
      <c r="Q135" s="83">
        <v>0</v>
      </c>
      <c r="R135" s="141"/>
      <c r="S135" s="83"/>
      <c r="T135" s="141"/>
      <c r="U135" s="142"/>
      <c r="V135" s="144">
        <f t="shared" si="25"/>
        <v>-15</v>
      </c>
      <c r="W135" s="141"/>
      <c r="X135" s="83"/>
      <c r="Y135" s="141"/>
      <c r="Z135" s="83"/>
      <c r="AA135" s="141"/>
      <c r="AB135" s="142"/>
      <c r="AC135" s="81">
        <f>IF(ISERROR(GETPIVOTDATA("VALUE",'CSS WK pvt'!$J$2,"DT_FILE",AC$8,"COMMODITY",AC$6,"TRIM_CAT",TRIM(B135),"TRIM_LINE",A132))=TRUE,0,GETPIVOTDATA("VALUE",'CSS WK pvt'!$J$2,"DT_FILE",AC$8,"COMMODITY",AC$6,"TRIM_CAT",TRIM(B135),"TRIM_LINE",A132))</f>
        <v>0</v>
      </c>
    </row>
    <row r="136" spans="1:29" s="76" customFormat="1" x14ac:dyDescent="0.25">
      <c r="A136" s="187"/>
      <c r="B136" s="77" t="s">
        <v>43</v>
      </c>
      <c r="C136" s="144">
        <v>4</v>
      </c>
      <c r="D136" s="83">
        <v>3</v>
      </c>
      <c r="E136" s="83">
        <v>1</v>
      </c>
      <c r="F136" s="83"/>
      <c r="G136" s="83"/>
      <c r="H136" s="141">
        <v>1</v>
      </c>
      <c r="I136" s="83"/>
      <c r="J136" s="141"/>
      <c r="K136" s="83"/>
      <c r="L136" s="141">
        <v>2</v>
      </c>
      <c r="M136" s="141"/>
      <c r="N136" s="142">
        <v>3</v>
      </c>
      <c r="O136" s="144"/>
      <c r="P136" s="141">
        <v>0</v>
      </c>
      <c r="Q136" s="83">
        <v>0</v>
      </c>
      <c r="R136" s="141"/>
      <c r="S136" s="83"/>
      <c r="T136" s="141"/>
      <c r="U136" s="142"/>
      <c r="V136" s="144">
        <f t="shared" si="25"/>
        <v>-4</v>
      </c>
      <c r="W136" s="141"/>
      <c r="X136" s="83"/>
      <c r="Y136" s="141"/>
      <c r="Z136" s="83"/>
      <c r="AA136" s="141"/>
      <c r="AB136" s="142"/>
      <c r="AC136" s="81">
        <f>IF(ISERROR(GETPIVOTDATA("VALUE",'CSS WK pvt'!$J$2,"DT_FILE",AC$8,"COMMODITY",AC$6,"TRIM_CAT",TRIM(B136),"TRIM_LINE",A132))=TRUE,0,GETPIVOTDATA("VALUE",'CSS WK pvt'!$J$2,"DT_FILE",AC$8,"COMMODITY",AC$6,"TRIM_CAT",TRIM(B136),"TRIM_LINE",A132))</f>
        <v>0</v>
      </c>
    </row>
    <row r="137" spans="1:29" s="76" customFormat="1" x14ac:dyDescent="0.25">
      <c r="A137" s="187"/>
      <c r="B137" s="77" t="s">
        <v>44</v>
      </c>
      <c r="C137" s="144"/>
      <c r="D137" s="83"/>
      <c r="E137" s="83"/>
      <c r="F137" s="83"/>
      <c r="G137" s="83">
        <v>1</v>
      </c>
      <c r="H137" s="141"/>
      <c r="I137" s="83"/>
      <c r="J137" s="141"/>
      <c r="K137" s="83"/>
      <c r="L137" s="141"/>
      <c r="M137" s="141"/>
      <c r="N137" s="142">
        <v>1</v>
      </c>
      <c r="O137" s="144"/>
      <c r="P137" s="141">
        <v>0</v>
      </c>
      <c r="Q137" s="83">
        <v>0</v>
      </c>
      <c r="R137" s="141"/>
      <c r="S137" s="83"/>
      <c r="T137" s="141"/>
      <c r="U137" s="142"/>
      <c r="V137" s="144">
        <f t="shared" si="25"/>
        <v>0</v>
      </c>
      <c r="W137" s="141"/>
      <c r="X137" s="83"/>
      <c r="Y137" s="141"/>
      <c r="Z137" s="83"/>
      <c r="AA137" s="141"/>
      <c r="AB137" s="142"/>
      <c r="AC137" s="81">
        <f>IF(ISERROR(GETPIVOTDATA("VALUE",'CSS WK pvt'!$J$2,"DT_FILE",AC$8,"COMMODITY",AC$6,"TRIM_CAT",TRIM(B137),"TRIM_LINE",A132))=TRUE,0,GETPIVOTDATA("VALUE",'CSS WK pvt'!$J$2,"DT_FILE",AC$8,"COMMODITY",AC$6,"TRIM_CAT",TRIM(B137),"TRIM_LINE",A132))</f>
        <v>0</v>
      </c>
    </row>
    <row r="138" spans="1:29" s="93" customFormat="1" x14ac:dyDescent="0.25">
      <c r="A138" s="188"/>
      <c r="B138" s="77" t="s">
        <v>45</v>
      </c>
      <c r="C138" s="150">
        <f>SUM(C133:C137)</f>
        <v>27</v>
      </c>
      <c r="D138" s="151">
        <f t="shared" ref="D138:AC145" si="46">SUM(D133:D137)</f>
        <v>76</v>
      </c>
      <c r="E138" s="151">
        <f t="shared" si="46"/>
        <v>52</v>
      </c>
      <c r="F138" s="151">
        <f t="shared" si="46"/>
        <v>172</v>
      </c>
      <c r="G138" s="151">
        <f t="shared" si="46"/>
        <v>79</v>
      </c>
      <c r="H138" s="152">
        <f t="shared" si="46"/>
        <v>163</v>
      </c>
      <c r="I138" s="151">
        <f t="shared" si="46"/>
        <v>193</v>
      </c>
      <c r="J138" s="152">
        <f t="shared" si="46"/>
        <v>98</v>
      </c>
      <c r="K138" s="151">
        <f t="shared" si="46"/>
        <v>11</v>
      </c>
      <c r="L138" s="152">
        <f t="shared" si="46"/>
        <v>6</v>
      </c>
      <c r="M138" s="152">
        <f t="shared" si="46"/>
        <v>6</v>
      </c>
      <c r="N138" s="153">
        <f t="shared" si="46"/>
        <v>34</v>
      </c>
      <c r="O138" s="150">
        <f t="shared" si="46"/>
        <v>21</v>
      </c>
      <c r="P138" s="152">
        <v>0</v>
      </c>
      <c r="Q138" s="151">
        <v>0</v>
      </c>
      <c r="R138" s="152">
        <f t="shared" si="46"/>
        <v>0</v>
      </c>
      <c r="S138" s="151">
        <f t="shared" si="46"/>
        <v>0</v>
      </c>
      <c r="T138" s="152">
        <f t="shared" si="46"/>
        <v>0</v>
      </c>
      <c r="U138" s="153">
        <f t="shared" si="46"/>
        <v>0</v>
      </c>
      <c r="V138" s="150">
        <f t="shared" si="46"/>
        <v>-6</v>
      </c>
      <c r="W138" s="152">
        <f t="shared" si="46"/>
        <v>0</v>
      </c>
      <c r="X138" s="151">
        <f t="shared" si="46"/>
        <v>0</v>
      </c>
      <c r="Y138" s="152">
        <f t="shared" si="46"/>
        <v>0</v>
      </c>
      <c r="Z138" s="151">
        <f t="shared" si="46"/>
        <v>0</v>
      </c>
      <c r="AA138" s="152">
        <f t="shared" si="46"/>
        <v>0</v>
      </c>
      <c r="AB138" s="153">
        <f t="shared" si="46"/>
        <v>0</v>
      </c>
      <c r="AC138" s="109">
        <f t="shared" si="46"/>
        <v>0</v>
      </c>
    </row>
    <row r="139" spans="1:29" s="76" customFormat="1" x14ac:dyDescent="0.25">
      <c r="A139" s="187">
        <f>+A132+1</f>
        <v>19</v>
      </c>
      <c r="B139" s="143" t="s">
        <v>23</v>
      </c>
      <c r="C139" s="111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3"/>
      <c r="O139" s="111"/>
      <c r="P139" s="112"/>
      <c r="Q139" s="112"/>
      <c r="R139" s="112"/>
      <c r="S139" s="112"/>
      <c r="T139" s="112"/>
      <c r="U139" s="113"/>
      <c r="V139" s="114"/>
      <c r="W139" s="115"/>
      <c r="X139" s="116"/>
      <c r="Y139" s="116"/>
      <c r="Z139" s="116"/>
      <c r="AA139" s="116"/>
      <c r="AB139" s="117"/>
      <c r="AC139" s="114"/>
    </row>
    <row r="140" spans="1:29" s="76" customFormat="1" x14ac:dyDescent="0.25">
      <c r="A140" s="187"/>
      <c r="B140" s="77" t="s">
        <v>40</v>
      </c>
      <c r="C140" s="144">
        <v>4871</v>
      </c>
      <c r="D140" s="83">
        <v>5617</v>
      </c>
      <c r="E140" s="83">
        <v>6513</v>
      </c>
      <c r="F140" s="83">
        <v>6784</v>
      </c>
      <c r="G140" s="83">
        <v>6595</v>
      </c>
      <c r="H140" s="141">
        <v>6311</v>
      </c>
      <c r="I140" s="83">
        <v>5977</v>
      </c>
      <c r="J140" s="141">
        <v>5519</v>
      </c>
      <c r="K140" s="83">
        <v>4639</v>
      </c>
      <c r="L140" s="141">
        <v>4496</v>
      </c>
      <c r="M140" s="141">
        <v>4299</v>
      </c>
      <c r="N140" s="142">
        <v>4878</v>
      </c>
      <c r="O140" s="144">
        <v>4677</v>
      </c>
      <c r="P140" s="141">
        <v>3358</v>
      </c>
      <c r="Q140" s="83">
        <v>2936</v>
      </c>
      <c r="R140" s="141"/>
      <c r="S140" s="83"/>
      <c r="T140" s="141"/>
      <c r="U140" s="142"/>
      <c r="V140" s="144">
        <f t="shared" ref="V140" si="47">O140-C140</f>
        <v>-194</v>
      </c>
      <c r="W140" s="141"/>
      <c r="X140" s="83"/>
      <c r="Y140" s="141"/>
      <c r="Z140" s="83"/>
      <c r="AA140" s="141"/>
      <c r="AB140" s="142"/>
      <c r="AC140" s="81">
        <f>IF(ISERROR(GETPIVOTDATA("VALUE",'CSS WK pvt'!$J$2,"DT_FILE",AC$8,"COMMODITY",AC$6,"TRIM_CAT",TRIM(B140),"TRIM_LINE",A139))=TRUE,0,GETPIVOTDATA("VALUE",'CSS WK pvt'!$J$2,"DT_FILE",AC$8,"COMMODITY",AC$6,"TRIM_CAT",TRIM(B140),"TRIM_LINE",A139))</f>
        <v>0</v>
      </c>
    </row>
    <row r="141" spans="1:29" s="76" customFormat="1" x14ac:dyDescent="0.25">
      <c r="A141" s="187"/>
      <c r="B141" s="77" t="s">
        <v>41</v>
      </c>
      <c r="C141" s="144">
        <v>1334</v>
      </c>
      <c r="D141" s="83">
        <v>1474</v>
      </c>
      <c r="E141" s="83">
        <v>1843</v>
      </c>
      <c r="F141" s="83">
        <v>1783</v>
      </c>
      <c r="G141" s="83">
        <v>1614</v>
      </c>
      <c r="H141" s="141">
        <v>1627</v>
      </c>
      <c r="I141" s="83">
        <v>1643</v>
      </c>
      <c r="J141" s="141">
        <v>1705</v>
      </c>
      <c r="K141" s="83">
        <v>1554</v>
      </c>
      <c r="L141" s="141">
        <v>1454</v>
      </c>
      <c r="M141" s="141">
        <v>1267</v>
      </c>
      <c r="N141" s="142">
        <v>858</v>
      </c>
      <c r="O141" s="144">
        <v>767</v>
      </c>
      <c r="P141" s="141">
        <v>592</v>
      </c>
      <c r="Q141" s="83">
        <v>615</v>
      </c>
      <c r="R141" s="141"/>
      <c r="S141" s="83"/>
      <c r="T141" s="141"/>
      <c r="U141" s="142"/>
      <c r="V141" s="144">
        <f t="shared" si="25"/>
        <v>-567</v>
      </c>
      <c r="W141" s="141"/>
      <c r="X141" s="83"/>
      <c r="Y141" s="141"/>
      <c r="Z141" s="83"/>
      <c r="AA141" s="141"/>
      <c r="AB141" s="142"/>
      <c r="AC141" s="81">
        <f>IF(ISERROR(GETPIVOTDATA("VALUE",'CSS WK pvt'!$J$2,"DT_FILE",AC$8,"COMMODITY",AC$6,"TRIM_CAT",TRIM(B141),"TRIM_LINE",A139))=TRUE,0,GETPIVOTDATA("VALUE",'CSS WK pvt'!$J$2,"DT_FILE",AC$8,"COMMODITY",AC$6,"TRIM_CAT",TRIM(B141),"TRIM_LINE",A139))</f>
        <v>0</v>
      </c>
    </row>
    <row r="142" spans="1:29" s="76" customFormat="1" x14ac:dyDescent="0.25">
      <c r="A142" s="187"/>
      <c r="B142" s="77" t="s">
        <v>42</v>
      </c>
      <c r="C142" s="144">
        <v>54</v>
      </c>
      <c r="D142" s="83">
        <v>57</v>
      </c>
      <c r="E142" s="83">
        <v>68</v>
      </c>
      <c r="F142" s="83">
        <v>65</v>
      </c>
      <c r="G142" s="83">
        <v>56</v>
      </c>
      <c r="H142" s="141">
        <v>46</v>
      </c>
      <c r="I142" s="83">
        <v>29</v>
      </c>
      <c r="J142" s="141">
        <v>29</v>
      </c>
      <c r="K142" s="83">
        <v>40</v>
      </c>
      <c r="L142" s="141">
        <v>43</v>
      </c>
      <c r="M142" s="141">
        <v>48</v>
      </c>
      <c r="N142" s="142">
        <v>46</v>
      </c>
      <c r="O142" s="144">
        <v>34</v>
      </c>
      <c r="P142" s="141">
        <v>39</v>
      </c>
      <c r="Q142" s="83">
        <v>78</v>
      </c>
      <c r="R142" s="141"/>
      <c r="S142" s="83"/>
      <c r="T142" s="141"/>
      <c r="U142" s="142"/>
      <c r="V142" s="144">
        <f t="shared" si="25"/>
        <v>-20</v>
      </c>
      <c r="W142" s="141"/>
      <c r="X142" s="83"/>
      <c r="Y142" s="141"/>
      <c r="Z142" s="83"/>
      <c r="AA142" s="141"/>
      <c r="AB142" s="142"/>
      <c r="AC142" s="81">
        <f>IF(ISERROR(GETPIVOTDATA("VALUE",'CSS WK pvt'!$J$2,"DT_FILE",AC$8,"COMMODITY",AC$6,"TRIM_CAT",TRIM(B142),"TRIM_LINE",A139))=TRUE,0,GETPIVOTDATA("VALUE",'CSS WK pvt'!$J$2,"DT_FILE",AC$8,"COMMODITY",AC$6,"TRIM_CAT",TRIM(B142),"TRIM_LINE",A139))</f>
        <v>0</v>
      </c>
    </row>
    <row r="143" spans="1:29" s="76" customFormat="1" x14ac:dyDescent="0.25">
      <c r="A143" s="187"/>
      <c r="B143" s="77" t="s">
        <v>43</v>
      </c>
      <c r="C143" s="144">
        <v>10</v>
      </c>
      <c r="D143" s="83">
        <v>11</v>
      </c>
      <c r="E143" s="83">
        <v>11</v>
      </c>
      <c r="F143" s="83">
        <v>15</v>
      </c>
      <c r="G143" s="83">
        <v>18</v>
      </c>
      <c r="H143" s="141">
        <v>20</v>
      </c>
      <c r="I143" s="83">
        <v>20</v>
      </c>
      <c r="J143" s="141">
        <v>15</v>
      </c>
      <c r="K143" s="83">
        <v>14</v>
      </c>
      <c r="L143" s="141">
        <v>16</v>
      </c>
      <c r="M143" s="141">
        <v>19</v>
      </c>
      <c r="N143" s="142">
        <v>14</v>
      </c>
      <c r="O143" s="144">
        <v>13</v>
      </c>
      <c r="P143" s="141">
        <v>12</v>
      </c>
      <c r="Q143" s="83">
        <v>18</v>
      </c>
      <c r="R143" s="141"/>
      <c r="S143" s="83"/>
      <c r="T143" s="141"/>
      <c r="U143" s="142"/>
      <c r="V143" s="144">
        <f t="shared" si="25"/>
        <v>3</v>
      </c>
      <c r="W143" s="141"/>
      <c r="X143" s="83"/>
      <c r="Y143" s="141"/>
      <c r="Z143" s="83"/>
      <c r="AA143" s="141"/>
      <c r="AB143" s="142"/>
      <c r="AC143" s="81">
        <f>IF(ISERROR(GETPIVOTDATA("VALUE",'CSS WK pvt'!$J$2,"DT_FILE",AC$8,"COMMODITY",AC$6,"TRIM_CAT",TRIM(B143),"TRIM_LINE",A139))=TRUE,0,GETPIVOTDATA("VALUE",'CSS WK pvt'!$J$2,"DT_FILE",AC$8,"COMMODITY",AC$6,"TRIM_CAT",TRIM(B143),"TRIM_LINE",A139))</f>
        <v>0</v>
      </c>
    </row>
    <row r="144" spans="1:29" s="76" customFormat="1" x14ac:dyDescent="0.25">
      <c r="A144" s="187"/>
      <c r="B144" s="77" t="s">
        <v>44</v>
      </c>
      <c r="C144" s="144">
        <v>1</v>
      </c>
      <c r="D144" s="83">
        <v>1</v>
      </c>
      <c r="E144" s="83"/>
      <c r="F144" s="83">
        <v>1</v>
      </c>
      <c r="G144" s="83">
        <v>1</v>
      </c>
      <c r="H144" s="141">
        <v>1</v>
      </c>
      <c r="I144" s="83"/>
      <c r="J144" s="141"/>
      <c r="K144" s="83"/>
      <c r="L144" s="141">
        <v>1</v>
      </c>
      <c r="M144" s="141">
        <v>1</v>
      </c>
      <c r="N144" s="142">
        <v>1</v>
      </c>
      <c r="O144" s="144">
        <v>2</v>
      </c>
      <c r="P144" s="141">
        <v>4</v>
      </c>
      <c r="Q144" s="83">
        <v>4</v>
      </c>
      <c r="R144" s="141"/>
      <c r="S144" s="83"/>
      <c r="T144" s="141"/>
      <c r="U144" s="142"/>
      <c r="V144" s="144">
        <f t="shared" si="25"/>
        <v>1</v>
      </c>
      <c r="W144" s="141"/>
      <c r="X144" s="83"/>
      <c r="Y144" s="141"/>
      <c r="Z144" s="83"/>
      <c r="AA144" s="141"/>
      <c r="AB144" s="142"/>
      <c r="AC144" s="81">
        <f>IF(ISERROR(GETPIVOTDATA("VALUE",'CSS WK pvt'!$J$2,"DT_FILE",AC$8,"COMMODITY",AC$6,"TRIM_CAT",TRIM(B144),"TRIM_LINE",A139))=TRUE,0,GETPIVOTDATA("VALUE",'CSS WK pvt'!$J$2,"DT_FILE",AC$8,"COMMODITY",AC$6,"TRIM_CAT",TRIM(B144),"TRIM_LINE",A139))</f>
        <v>0</v>
      </c>
    </row>
    <row r="145" spans="1:29" s="93" customFormat="1" ht="15.75" thickBot="1" x14ac:dyDescent="0.3">
      <c r="A145" s="188"/>
      <c r="B145" s="145" t="s">
        <v>45</v>
      </c>
      <c r="C145" s="146">
        <f>SUM(C140:C144)</f>
        <v>6270</v>
      </c>
      <c r="D145" s="147">
        <f t="shared" ref="D145:AC145" si="48">SUM(D140:D144)</f>
        <v>7160</v>
      </c>
      <c r="E145" s="147">
        <f t="shared" si="48"/>
        <v>8435</v>
      </c>
      <c r="F145" s="147">
        <f t="shared" si="48"/>
        <v>8648</v>
      </c>
      <c r="G145" s="147">
        <f t="shared" si="48"/>
        <v>8284</v>
      </c>
      <c r="H145" s="148">
        <f t="shared" si="48"/>
        <v>8005</v>
      </c>
      <c r="I145" s="147">
        <f t="shared" si="48"/>
        <v>7669</v>
      </c>
      <c r="J145" s="148">
        <f t="shared" si="48"/>
        <v>7268</v>
      </c>
      <c r="K145" s="147">
        <f t="shared" si="48"/>
        <v>6247</v>
      </c>
      <c r="L145" s="148">
        <f t="shared" si="48"/>
        <v>6010</v>
      </c>
      <c r="M145" s="148">
        <f t="shared" si="48"/>
        <v>5634</v>
      </c>
      <c r="N145" s="149">
        <f t="shared" si="48"/>
        <v>5797</v>
      </c>
      <c r="O145" s="146">
        <f t="shared" si="48"/>
        <v>5493</v>
      </c>
      <c r="P145" s="148">
        <v>4005</v>
      </c>
      <c r="Q145" s="147">
        <v>3651</v>
      </c>
      <c r="R145" s="148">
        <f t="shared" si="48"/>
        <v>0</v>
      </c>
      <c r="S145" s="147">
        <f t="shared" si="48"/>
        <v>0</v>
      </c>
      <c r="T145" s="148">
        <f t="shared" si="48"/>
        <v>0</v>
      </c>
      <c r="U145" s="149">
        <f t="shared" si="48"/>
        <v>0</v>
      </c>
      <c r="V145" s="146">
        <f t="shared" si="46"/>
        <v>-777</v>
      </c>
      <c r="W145" s="148">
        <f t="shared" si="48"/>
        <v>0</v>
      </c>
      <c r="X145" s="147">
        <f t="shared" si="48"/>
        <v>0</v>
      </c>
      <c r="Y145" s="148">
        <f t="shared" si="48"/>
        <v>0</v>
      </c>
      <c r="Z145" s="147">
        <f t="shared" si="48"/>
        <v>0</v>
      </c>
      <c r="AA145" s="148">
        <f t="shared" si="48"/>
        <v>0</v>
      </c>
      <c r="AB145" s="149">
        <f t="shared" si="48"/>
        <v>0</v>
      </c>
      <c r="AC145" s="146">
        <f t="shared" si="48"/>
        <v>0</v>
      </c>
    </row>
    <row r="146" spans="1:29" ht="15.75" thickTop="1" x14ac:dyDescent="0.25">
      <c r="A146" s="187">
        <v>20</v>
      </c>
      <c r="B146" s="131" t="s">
        <v>465</v>
      </c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20"/>
      <c r="O146" s="118"/>
      <c r="P146" s="119"/>
      <c r="Q146" s="119"/>
      <c r="R146" s="119"/>
      <c r="S146" s="119"/>
      <c r="T146" s="119"/>
      <c r="U146" s="120"/>
      <c r="V146" s="121"/>
      <c r="W146" s="122"/>
      <c r="X146" s="123"/>
      <c r="Y146" s="123"/>
      <c r="Z146" s="123"/>
      <c r="AA146" s="123"/>
      <c r="AB146" s="124"/>
      <c r="AC146" s="121"/>
    </row>
    <row r="147" spans="1:29" x14ac:dyDescent="0.25">
      <c r="A147" s="187"/>
      <c r="B147" s="50" t="s">
        <v>40</v>
      </c>
      <c r="C147" s="125">
        <v>24536141.59</v>
      </c>
      <c r="D147" s="126">
        <v>16363974.01</v>
      </c>
      <c r="E147" s="126">
        <v>11393203.48</v>
      </c>
      <c r="F147" s="46">
        <v>8401746.6799999997</v>
      </c>
      <c r="G147" s="126">
        <v>5978196.9699999997</v>
      </c>
      <c r="H147" s="126">
        <v>6514759.4900000002</v>
      </c>
      <c r="I147" s="126">
        <v>7000644.3099999996</v>
      </c>
      <c r="J147" s="126">
        <v>7896145.6100000003</v>
      </c>
      <c r="K147" s="126">
        <v>14472877.5</v>
      </c>
      <c r="L147" s="126">
        <v>21135052.800000001</v>
      </c>
      <c r="M147" s="126">
        <v>26094909.09</v>
      </c>
      <c r="N147" s="127">
        <v>25886538.399999999</v>
      </c>
      <c r="O147" s="125">
        <v>20420361.309999999</v>
      </c>
      <c r="P147" s="126">
        <v>18201596</v>
      </c>
      <c r="Q147" s="126">
        <v>18894583</v>
      </c>
      <c r="R147" s="126"/>
      <c r="S147" s="126"/>
      <c r="T147" s="126"/>
      <c r="U147" s="127"/>
      <c r="V147" s="46"/>
      <c r="W147" s="128"/>
      <c r="X147" s="129"/>
      <c r="Y147" s="129"/>
      <c r="Z147" s="129"/>
      <c r="AA147" s="129"/>
      <c r="AB147" s="130"/>
      <c r="AC147" s="81">
        <f>IF(ISERROR(GETPIVOTDATA("VALUE",'CSS WK pvt'!$J$2,"DT_FILE",AC$8,"COMMODITY",AC$6,"TRIM_CAT",TRIM(B147),"TRIM_LINE",A146))=TRUE,0,GETPIVOTDATA("VALUE",'CSS WK pvt'!$J$2,"DT_FILE",AC$8,"COMMODITY",AC$6,"TRIM_CAT",TRIM(B147),"TRIM_LINE",A146))</f>
        <v>0</v>
      </c>
    </row>
    <row r="148" spans="1:29" x14ac:dyDescent="0.25">
      <c r="A148" s="187"/>
      <c r="B148" s="50" t="s">
        <v>41</v>
      </c>
      <c r="C148" s="125">
        <v>3493716.82</v>
      </c>
      <c r="D148" s="126">
        <v>1573700.52</v>
      </c>
      <c r="E148" s="126">
        <v>967014.45</v>
      </c>
      <c r="F148" s="46">
        <v>575531.75</v>
      </c>
      <c r="G148" s="126">
        <v>373305.35</v>
      </c>
      <c r="H148" s="126">
        <v>399484.15999999997</v>
      </c>
      <c r="I148" s="126">
        <v>443889.47</v>
      </c>
      <c r="J148" s="126">
        <v>565130.84</v>
      </c>
      <c r="K148" s="126">
        <v>927007.21</v>
      </c>
      <c r="L148" s="126">
        <v>1486557.13</v>
      </c>
      <c r="M148" s="126">
        <v>1961163.76</v>
      </c>
      <c r="N148" s="127">
        <v>1312359.46</v>
      </c>
      <c r="O148" s="125">
        <v>1109048.48</v>
      </c>
      <c r="P148" s="126">
        <v>1009276</v>
      </c>
      <c r="Q148" s="126">
        <v>895025</v>
      </c>
      <c r="R148" s="126"/>
      <c r="S148" s="126"/>
      <c r="T148" s="126"/>
      <c r="U148" s="127"/>
      <c r="V148" s="46"/>
      <c r="W148" s="128"/>
      <c r="X148" s="129"/>
      <c r="Y148" s="129"/>
      <c r="Z148" s="129"/>
      <c r="AA148" s="129"/>
      <c r="AB148" s="130"/>
      <c r="AC148" s="81">
        <f>IF(ISERROR(GETPIVOTDATA("VALUE",'CSS WK pvt'!$J$2,"DT_FILE",AC$8,"COMMODITY",AC$6,"TRIM_CAT",TRIM(B148),"TRIM_LINE",A146))=TRUE,0,GETPIVOTDATA("VALUE",'CSS WK pvt'!$J$2,"DT_FILE",AC$8,"COMMODITY",AC$6,"TRIM_CAT",TRIM(B148),"TRIM_LINE",A146))</f>
        <v>0</v>
      </c>
    </row>
    <row r="149" spans="1:29" x14ac:dyDescent="0.25">
      <c r="A149" s="187"/>
      <c r="B149" s="50" t="s">
        <v>42</v>
      </c>
      <c r="C149" s="125">
        <v>3663163.08</v>
      </c>
      <c r="D149" s="126">
        <v>2244718.67</v>
      </c>
      <c r="E149" s="126">
        <v>1325300.6000000001</v>
      </c>
      <c r="F149" s="46">
        <v>857289.55</v>
      </c>
      <c r="G149" s="126">
        <v>648862.73</v>
      </c>
      <c r="H149" s="126">
        <v>685487.03</v>
      </c>
      <c r="I149" s="126">
        <v>697800.57</v>
      </c>
      <c r="J149" s="126">
        <v>806551.03</v>
      </c>
      <c r="K149" s="126">
        <v>1814798.72</v>
      </c>
      <c r="L149" s="126">
        <v>3097114.48</v>
      </c>
      <c r="M149" s="126">
        <v>3727655.67</v>
      </c>
      <c r="N149" s="127">
        <v>3747473.3</v>
      </c>
      <c r="O149" s="125">
        <v>2882195.71</v>
      </c>
      <c r="P149" s="126">
        <v>2416192</v>
      </c>
      <c r="Q149" s="126">
        <v>2205140</v>
      </c>
      <c r="R149" s="126"/>
      <c r="S149" s="126"/>
      <c r="T149" s="126"/>
      <c r="U149" s="127"/>
      <c r="V149" s="46"/>
      <c r="W149" s="128"/>
      <c r="X149" s="129"/>
      <c r="Y149" s="129"/>
      <c r="Z149" s="129"/>
      <c r="AA149" s="129"/>
      <c r="AB149" s="130"/>
      <c r="AC149" s="81">
        <f>IF(ISERROR(GETPIVOTDATA("VALUE",'CSS WK pvt'!$J$2,"DT_FILE",AC$8,"COMMODITY",AC$6,"TRIM_CAT",TRIM(B149),"TRIM_LINE",A146))=TRUE,0,GETPIVOTDATA("VALUE",'CSS WK pvt'!$J$2,"DT_FILE",AC$8,"COMMODITY",AC$6,"TRIM_CAT",TRIM(B149),"TRIM_LINE",A146))</f>
        <v>0</v>
      </c>
    </row>
    <row r="150" spans="1:29" x14ac:dyDescent="0.25">
      <c r="A150" s="187"/>
      <c r="B150" s="50" t="s">
        <v>43</v>
      </c>
      <c r="C150" s="125">
        <v>4907926.0199999996</v>
      </c>
      <c r="D150" s="126">
        <v>3551606.29</v>
      </c>
      <c r="E150" s="126">
        <v>2446532.9300000002</v>
      </c>
      <c r="F150" s="46">
        <v>1789006.25</v>
      </c>
      <c r="G150" s="126">
        <v>1441077.66</v>
      </c>
      <c r="H150" s="126">
        <v>1324569.8500000001</v>
      </c>
      <c r="I150" s="126">
        <v>1569761.29</v>
      </c>
      <c r="J150" s="126">
        <v>1757928.39</v>
      </c>
      <c r="K150" s="126">
        <v>2735595.53</v>
      </c>
      <c r="L150" s="126">
        <v>4142712.93</v>
      </c>
      <c r="M150" s="126">
        <v>4618655.92</v>
      </c>
      <c r="N150" s="127">
        <v>4489685.99</v>
      </c>
      <c r="O150" s="125">
        <v>3703537.88</v>
      </c>
      <c r="P150" s="126">
        <v>3600527</v>
      </c>
      <c r="Q150" s="126">
        <v>3365617</v>
      </c>
      <c r="R150" s="126"/>
      <c r="S150" s="126"/>
      <c r="T150" s="126"/>
      <c r="U150" s="127"/>
      <c r="V150" s="46"/>
      <c r="W150" s="128"/>
      <c r="X150" s="129"/>
      <c r="Y150" s="129"/>
      <c r="Z150" s="129"/>
      <c r="AA150" s="129"/>
      <c r="AB150" s="130"/>
      <c r="AC150" s="81">
        <f>IF(ISERROR(GETPIVOTDATA("VALUE",'CSS WK pvt'!$J$2,"DT_FILE",AC$8,"COMMODITY",AC$6,"TRIM_CAT",TRIM(B150),"TRIM_LINE",A146))=TRUE,0,GETPIVOTDATA("VALUE",'CSS WK pvt'!$J$2,"DT_FILE",AC$8,"COMMODITY",AC$6,"TRIM_CAT",TRIM(B150),"TRIM_LINE",A146))</f>
        <v>0</v>
      </c>
    </row>
    <row r="151" spans="1:29" x14ac:dyDescent="0.25">
      <c r="A151" s="187"/>
      <c r="B151" s="50" t="s">
        <v>44</v>
      </c>
      <c r="C151" s="125">
        <v>2636702.39</v>
      </c>
      <c r="D151" s="126">
        <v>2236176.0099999998</v>
      </c>
      <c r="E151" s="126">
        <v>1531388.25</v>
      </c>
      <c r="F151" s="46">
        <v>1366617.99</v>
      </c>
      <c r="G151" s="126">
        <v>1516663.9</v>
      </c>
      <c r="H151" s="126">
        <v>844733.75</v>
      </c>
      <c r="I151" s="126">
        <v>1203356.6399999999</v>
      </c>
      <c r="J151" s="126">
        <v>1237119.3</v>
      </c>
      <c r="K151" s="126">
        <v>1965836.69</v>
      </c>
      <c r="L151" s="126">
        <v>3192934.09</v>
      </c>
      <c r="M151" s="126">
        <v>3251477.82</v>
      </c>
      <c r="N151" s="127">
        <v>2631929.46</v>
      </c>
      <c r="O151" s="125">
        <v>2559201.2000000002</v>
      </c>
      <c r="P151" s="126">
        <v>3418983</v>
      </c>
      <c r="Q151" s="126">
        <v>3613284</v>
      </c>
      <c r="R151" s="126"/>
      <c r="S151" s="126"/>
      <c r="T151" s="126"/>
      <c r="U151" s="127"/>
      <c r="V151" s="46"/>
      <c r="W151" s="128"/>
      <c r="X151" s="129"/>
      <c r="Y151" s="129"/>
      <c r="Z151" s="129"/>
      <c r="AA151" s="129"/>
      <c r="AB151" s="130"/>
      <c r="AC151" s="81">
        <f>IF(ISERROR(GETPIVOTDATA("VALUE",'CSS WK pvt'!$J$2,"DT_FILE",AC$8,"COMMODITY",AC$6,"TRIM_CAT",TRIM(B151),"TRIM_LINE",A146))=TRUE,0,GETPIVOTDATA("VALUE",'CSS WK pvt'!$J$2,"DT_FILE",AC$8,"COMMODITY",AC$6,"TRIM_CAT",TRIM(B151),"TRIM_LINE",A146))</f>
        <v>0</v>
      </c>
    </row>
    <row r="152" spans="1:29" x14ac:dyDescent="0.25">
      <c r="A152" s="187"/>
      <c r="B152" s="50" t="s">
        <v>45</v>
      </c>
      <c r="C152" s="150">
        <f>SUM(C147:C151)</f>
        <v>39237649.900000006</v>
      </c>
      <c r="D152" s="167">
        <f>SUM(D147:D151)</f>
        <v>25970175.5</v>
      </c>
      <c r="E152" s="167">
        <f t="shared" ref="E152:O152" si="49">SUM(E147:E151)</f>
        <v>17663439.710000001</v>
      </c>
      <c r="F152" s="168">
        <f t="shared" si="49"/>
        <v>12990192.220000001</v>
      </c>
      <c r="G152" s="167">
        <f t="shared" si="49"/>
        <v>9958106.6099999994</v>
      </c>
      <c r="H152" s="167">
        <f t="shared" si="49"/>
        <v>9769034.2800000012</v>
      </c>
      <c r="I152" s="167">
        <f t="shared" si="49"/>
        <v>10915452.280000001</v>
      </c>
      <c r="J152" s="167">
        <f t="shared" si="49"/>
        <v>12262875.170000002</v>
      </c>
      <c r="K152" s="167">
        <f t="shared" si="49"/>
        <v>21916115.650000002</v>
      </c>
      <c r="L152" s="167">
        <f t="shared" si="49"/>
        <v>33054371.43</v>
      </c>
      <c r="M152" s="167">
        <f t="shared" si="49"/>
        <v>39653862.260000005</v>
      </c>
      <c r="N152" s="169">
        <f t="shared" si="49"/>
        <v>38067986.609999999</v>
      </c>
      <c r="O152" s="166">
        <f t="shared" si="49"/>
        <v>30674344.579999998</v>
      </c>
      <c r="P152" s="167">
        <v>28646574</v>
      </c>
      <c r="Q152" s="167">
        <v>28973649</v>
      </c>
      <c r="R152" s="167"/>
      <c r="S152" s="167"/>
      <c r="T152" s="167"/>
      <c r="U152" s="169"/>
      <c r="V152" s="168"/>
      <c r="W152" s="170"/>
      <c r="X152" s="171"/>
      <c r="Y152" s="171"/>
      <c r="Z152" s="171"/>
      <c r="AA152" s="171"/>
      <c r="AB152" s="172"/>
      <c r="AC152" s="58">
        <f t="shared" ref="AC152" si="50">SUM(AC147:AC151)</f>
        <v>0</v>
      </c>
    </row>
    <row r="153" spans="1:29" x14ac:dyDescent="0.25">
      <c r="A153" s="187">
        <v>21</v>
      </c>
      <c r="B153" s="110" t="s">
        <v>464</v>
      </c>
      <c r="C153" s="111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3"/>
      <c r="O153" s="111"/>
      <c r="P153" s="112"/>
      <c r="Q153" s="112"/>
      <c r="R153" s="112"/>
      <c r="S153" s="112"/>
      <c r="T153" s="112"/>
      <c r="U153" s="113"/>
      <c r="V153" s="114"/>
      <c r="W153" s="115"/>
      <c r="X153" s="116"/>
      <c r="Y153" s="116"/>
      <c r="Z153" s="116"/>
      <c r="AA153" s="116"/>
      <c r="AB153" s="117"/>
      <c r="AC153" s="114"/>
    </row>
    <row r="154" spans="1:29" x14ac:dyDescent="0.25">
      <c r="A154" s="187"/>
      <c r="B154" s="77" t="s">
        <v>40</v>
      </c>
      <c r="C154" s="215"/>
      <c r="D154" s="216">
        <f t="shared" ref="D154:Q154" si="51">(C68+C147+D98-D68-D147)/(C68+C147+D98-D147)</f>
        <v>0.62116045376842322</v>
      </c>
      <c r="E154" s="216">
        <f t="shared" si="51"/>
        <v>0.57123434584392285</v>
      </c>
      <c r="F154" s="217">
        <f t="shared" si="51"/>
        <v>0.49239022537449606</v>
      </c>
      <c r="G154" s="216">
        <f t="shared" si="51"/>
        <v>0.45647875768481144</v>
      </c>
      <c r="H154" s="216">
        <f t="shared" si="51"/>
        <v>0.40438925954671334</v>
      </c>
      <c r="I154" s="216">
        <f t="shared" si="51"/>
        <v>0.41159047794828763</v>
      </c>
      <c r="J154" s="216">
        <f t="shared" si="51"/>
        <v>0.48176323016214445</v>
      </c>
      <c r="K154" s="216">
        <f t="shared" si="51"/>
        <v>0.42556635852883212</v>
      </c>
      <c r="L154" s="216">
        <f t="shared" si="51"/>
        <v>0.61877424392391955</v>
      </c>
      <c r="M154" s="216">
        <f t="shared" si="51"/>
        <v>0.64950944630924945</v>
      </c>
      <c r="N154" s="218">
        <f t="shared" si="51"/>
        <v>0.56302823980769945</v>
      </c>
      <c r="O154" s="215">
        <f t="shared" si="51"/>
        <v>0.57975113396363542</v>
      </c>
      <c r="P154" s="216">
        <f t="shared" si="51"/>
        <v>0.48070883687142074</v>
      </c>
      <c r="Q154" s="216">
        <f t="shared" si="51"/>
        <v>0.31969203075716085</v>
      </c>
      <c r="R154" s="216"/>
      <c r="S154" s="216"/>
      <c r="T154" s="216"/>
      <c r="U154" s="218"/>
      <c r="V154" s="217"/>
      <c r="W154" s="219"/>
      <c r="X154" s="220"/>
      <c r="Y154" s="220"/>
      <c r="Z154" s="220"/>
      <c r="AA154" s="220"/>
      <c r="AB154" s="221"/>
      <c r="AC154" s="222"/>
    </row>
    <row r="155" spans="1:29" x14ac:dyDescent="0.25">
      <c r="A155" s="187"/>
      <c r="B155" s="77" t="s">
        <v>41</v>
      </c>
      <c r="C155" s="215"/>
      <c r="D155" s="216">
        <f t="shared" ref="D155:Q155" si="52">(C70+C148+D99-D70-D148)/(C70+C148+D99-D148)</f>
        <v>0.27956219250146819</v>
      </c>
      <c r="E155" s="216">
        <f t="shared" si="52"/>
        <v>0.25249905583310767</v>
      </c>
      <c r="F155" s="217">
        <f t="shared" si="52"/>
        <v>0.29870933538915334</v>
      </c>
      <c r="G155" s="216">
        <f t="shared" si="52"/>
        <v>0.19213539736436885</v>
      </c>
      <c r="H155" s="216">
        <f t="shared" si="52"/>
        <v>9.6525725289902484E-2</v>
      </c>
      <c r="I155" s="216">
        <f t="shared" si="52"/>
        <v>8.9884106850669804E-2</v>
      </c>
      <c r="J155" s="216">
        <f t="shared" si="52"/>
        <v>0.10652068580896128</v>
      </c>
      <c r="K155" s="216">
        <f t="shared" si="52"/>
        <v>8.6943366268409386E-2</v>
      </c>
      <c r="L155" s="216">
        <f t="shared" si="52"/>
        <v>0.17104015742649761</v>
      </c>
      <c r="M155" s="216">
        <f t="shared" si="52"/>
        <v>0.13766889330082574</v>
      </c>
      <c r="N155" s="218">
        <f t="shared" si="52"/>
        <v>0.34511609656266085</v>
      </c>
      <c r="O155" s="215">
        <f t="shared" si="52"/>
        <v>0.16874698006434785</v>
      </c>
      <c r="P155" s="216">
        <f t="shared" si="52"/>
        <v>0.13764890288750478</v>
      </c>
      <c r="Q155" s="216">
        <f t="shared" si="52"/>
        <v>0.11806687523434856</v>
      </c>
      <c r="R155" s="216"/>
      <c r="S155" s="216"/>
      <c r="T155" s="216"/>
      <c r="U155" s="218"/>
      <c r="V155" s="217"/>
      <c r="W155" s="219"/>
      <c r="X155" s="220"/>
      <c r="Y155" s="220"/>
      <c r="Z155" s="220"/>
      <c r="AA155" s="220"/>
      <c r="AB155" s="221"/>
      <c r="AC155" s="222"/>
    </row>
    <row r="156" spans="1:29" x14ac:dyDescent="0.25">
      <c r="A156" s="187"/>
      <c r="B156" s="77" t="s">
        <v>42</v>
      </c>
      <c r="C156" s="215"/>
      <c r="D156" s="216">
        <f t="shared" ref="D156:Q156" si="53">(C72+C149+D100-D72-D149)/(C72+C149+D100-D149)</f>
        <v>0.78654294055884888</v>
      </c>
      <c r="E156" s="216">
        <f t="shared" si="53"/>
        <v>0.76586102545617896</v>
      </c>
      <c r="F156" s="217">
        <f t="shared" si="53"/>
        <v>0.73883446272369468</v>
      </c>
      <c r="G156" s="216">
        <f t="shared" si="53"/>
        <v>0.70910352609919325</v>
      </c>
      <c r="H156" s="216">
        <f t="shared" si="53"/>
        <v>0.68072147583787701</v>
      </c>
      <c r="I156" s="216">
        <f t="shared" si="53"/>
        <v>0.67651925274849378</v>
      </c>
      <c r="J156" s="216">
        <f t="shared" si="53"/>
        <v>0.72521621503464451</v>
      </c>
      <c r="K156" s="216">
        <f t="shared" si="53"/>
        <v>0.77550383616027974</v>
      </c>
      <c r="L156" s="216">
        <f t="shared" si="53"/>
        <v>0.84290818390883793</v>
      </c>
      <c r="M156" s="216">
        <f t="shared" si="53"/>
        <v>0.81688719260497744</v>
      </c>
      <c r="N156" s="218">
        <f t="shared" si="53"/>
        <v>0.7869782272673651</v>
      </c>
      <c r="O156" s="215">
        <f t="shared" si="53"/>
        <v>0.73699851910736847</v>
      </c>
      <c r="P156" s="216">
        <f t="shared" si="53"/>
        <v>0.56504466342476989</v>
      </c>
      <c r="Q156" s="216">
        <f t="shared" si="53"/>
        <v>0.48952729640073728</v>
      </c>
      <c r="R156" s="216"/>
      <c r="S156" s="216"/>
      <c r="T156" s="216"/>
      <c r="U156" s="218"/>
      <c r="V156" s="217"/>
      <c r="W156" s="219"/>
      <c r="X156" s="220"/>
      <c r="Y156" s="220"/>
      <c r="Z156" s="220"/>
      <c r="AA156" s="220"/>
      <c r="AB156" s="221"/>
      <c r="AC156" s="222"/>
    </row>
    <row r="157" spans="1:29" x14ac:dyDescent="0.25">
      <c r="A157" s="187"/>
      <c r="B157" s="77" t="s">
        <v>43</v>
      </c>
      <c r="C157" s="215"/>
      <c r="D157" s="216">
        <f t="shared" ref="D157:Q157" si="54">(C73+C150+D101-D73-D150)/(C73+C150+D101-D150)</f>
        <v>0.7996170633130506</v>
      </c>
      <c r="E157" s="216">
        <f t="shared" si="54"/>
        <v>0.78100330160981701</v>
      </c>
      <c r="F157" s="217">
        <f t="shared" si="54"/>
        <v>0.76816786802013803</v>
      </c>
      <c r="G157" s="216">
        <f t="shared" si="54"/>
        <v>0.71928343334060618</v>
      </c>
      <c r="H157" s="216">
        <f t="shared" si="54"/>
        <v>0.71354696580594634</v>
      </c>
      <c r="I157" s="216">
        <f t="shared" si="54"/>
        <v>0.68277485468083454</v>
      </c>
      <c r="J157" s="216">
        <f t="shared" si="54"/>
        <v>0.71977477944377077</v>
      </c>
      <c r="K157" s="216">
        <f t="shared" si="54"/>
        <v>0.67900651434331494</v>
      </c>
      <c r="L157" s="216">
        <f t="shared" si="54"/>
        <v>0.76566305896257858</v>
      </c>
      <c r="M157" s="216">
        <f t="shared" si="54"/>
        <v>0.83439407615821604</v>
      </c>
      <c r="N157" s="218">
        <f t="shared" si="54"/>
        <v>0.7954998034027615</v>
      </c>
      <c r="O157" s="215">
        <f t="shared" si="54"/>
        <v>0.77982372507158859</v>
      </c>
      <c r="P157" s="216">
        <f t="shared" si="54"/>
        <v>0.61096436573554491</v>
      </c>
      <c r="Q157" s="216">
        <f t="shared" si="54"/>
        <v>0.5400094470147675</v>
      </c>
      <c r="R157" s="216"/>
      <c r="S157" s="216"/>
      <c r="T157" s="216"/>
      <c r="U157" s="218"/>
      <c r="V157" s="217"/>
      <c r="W157" s="219"/>
      <c r="X157" s="220"/>
      <c r="Y157" s="220"/>
      <c r="Z157" s="220"/>
      <c r="AA157" s="220"/>
      <c r="AB157" s="221"/>
      <c r="AC157" s="222"/>
    </row>
    <row r="158" spans="1:29" x14ac:dyDescent="0.25">
      <c r="A158" s="187"/>
      <c r="B158" s="77" t="s">
        <v>44</v>
      </c>
      <c r="C158" s="215"/>
      <c r="D158" s="216">
        <f t="shared" ref="D158:Q158" si="55">(C74+C151+D102-D74-D151)/(C74+C151+D102-D151)</f>
        <v>0.82371740859507014</v>
      </c>
      <c r="E158" s="216">
        <f t="shared" si="55"/>
        <v>0.83550662310658763</v>
      </c>
      <c r="F158" s="217">
        <f t="shared" si="55"/>
        <v>0.8917097857399261</v>
      </c>
      <c r="G158" s="216">
        <f t="shared" si="55"/>
        <v>0.8115066670047576</v>
      </c>
      <c r="H158" s="216">
        <f t="shared" si="55"/>
        <v>0.86972548739715483</v>
      </c>
      <c r="I158" s="216">
        <f t="shared" si="55"/>
        <v>0.76962546608148785</v>
      </c>
      <c r="J158" s="216">
        <f t="shared" si="55"/>
        <v>0.86570028450181702</v>
      </c>
      <c r="K158" s="216">
        <f t="shared" si="55"/>
        <v>0.80137458475235668</v>
      </c>
      <c r="L158" s="216">
        <f t="shared" si="55"/>
        <v>0.84638247563142854</v>
      </c>
      <c r="M158" s="216">
        <f t="shared" si="55"/>
        <v>0.85344441512677249</v>
      </c>
      <c r="N158" s="218">
        <f t="shared" si="55"/>
        <v>0.85173354726670669</v>
      </c>
      <c r="O158" s="215">
        <f t="shared" si="55"/>
        <v>0.78257179350433537</v>
      </c>
      <c r="P158" s="216">
        <f t="shared" si="55"/>
        <v>0.61413490673091953</v>
      </c>
      <c r="Q158" s="216">
        <f t="shared" si="55"/>
        <v>0.64392536262190125</v>
      </c>
      <c r="R158" s="216"/>
      <c r="S158" s="216"/>
      <c r="T158" s="216"/>
      <c r="U158" s="218"/>
      <c r="V158" s="217"/>
      <c r="W158" s="219"/>
      <c r="X158" s="220"/>
      <c r="Y158" s="220"/>
      <c r="Z158" s="220"/>
      <c r="AA158" s="220"/>
      <c r="AB158" s="221"/>
      <c r="AC158" s="222"/>
    </row>
    <row r="159" spans="1:29" ht="15.75" thickBot="1" x14ac:dyDescent="0.3">
      <c r="A159" s="187"/>
      <c r="B159" s="85" t="s">
        <v>45</v>
      </c>
      <c r="C159" s="223"/>
      <c r="D159" s="224">
        <f t="shared" ref="D159:Q159" si="56">(C75+C152+D103-D75-D152)/(C75+C152+D103-D152)</f>
        <v>0.61813989653648993</v>
      </c>
      <c r="E159" s="224">
        <f t="shared" si="56"/>
        <v>0.58011923799185416</v>
      </c>
      <c r="F159" s="225">
        <f t="shared" si="56"/>
        <v>0.52712367516493164</v>
      </c>
      <c r="G159" s="224">
        <f t="shared" si="56"/>
        <v>0.47253624971030384</v>
      </c>
      <c r="H159" s="224">
        <f t="shared" si="56"/>
        <v>0.43550671670950886</v>
      </c>
      <c r="I159" s="224">
        <f t="shared" si="56"/>
        <v>0.4159968170956197</v>
      </c>
      <c r="J159" s="224">
        <f t="shared" si="56"/>
        <v>0.48723920045324259</v>
      </c>
      <c r="K159" s="224">
        <f t="shared" si="56"/>
        <v>0.4435455697604998</v>
      </c>
      <c r="L159" s="224">
        <f t="shared" si="56"/>
        <v>0.61003425850672532</v>
      </c>
      <c r="M159" s="224">
        <f t="shared" si="56"/>
        <v>0.64596294492777406</v>
      </c>
      <c r="N159" s="226">
        <f t="shared" si="56"/>
        <v>0.60029958345747902</v>
      </c>
      <c r="O159" s="223">
        <f t="shared" si="56"/>
        <v>0.58776766221036514</v>
      </c>
      <c r="P159" s="224">
        <f t="shared" si="56"/>
        <v>0.47122129183452971</v>
      </c>
      <c r="Q159" s="224">
        <f t="shared" si="56"/>
        <v>0.35019259074258735</v>
      </c>
      <c r="R159" s="224"/>
      <c r="S159" s="224"/>
      <c r="T159" s="224"/>
      <c r="U159" s="226"/>
      <c r="V159" s="225"/>
      <c r="W159" s="227"/>
      <c r="X159" s="228"/>
      <c r="Y159" s="228"/>
      <c r="Z159" s="228"/>
      <c r="AA159" s="228"/>
      <c r="AB159" s="229"/>
      <c r="AC159" s="225"/>
    </row>
    <row r="160" spans="1:29" x14ac:dyDescent="0.25">
      <c r="A160" s="187"/>
    </row>
    <row r="161" spans="2:2" x14ac:dyDescent="0.25">
      <c r="B161" s="1" t="s">
        <v>26</v>
      </c>
    </row>
    <row r="162" spans="2:2" x14ac:dyDescent="0.25">
      <c r="B162" s="39" t="s">
        <v>236</v>
      </c>
    </row>
    <row r="163" spans="2:2" x14ac:dyDescent="0.25">
      <c r="B163" s="2" t="s">
        <v>214</v>
      </c>
    </row>
    <row r="165" spans="2:2" x14ac:dyDescent="0.25">
      <c r="B165" s="40" t="s">
        <v>25</v>
      </c>
    </row>
    <row r="166" spans="2:2" x14ac:dyDescent="0.25">
      <c r="B166" s="2" t="s">
        <v>28</v>
      </c>
    </row>
    <row r="167" spans="2:2" x14ac:dyDescent="0.25">
      <c r="B167" s="2" t="s">
        <v>29</v>
      </c>
    </row>
    <row r="168" spans="2:2" x14ac:dyDescent="0.25">
      <c r="B168" s="2" t="s">
        <v>30</v>
      </c>
    </row>
    <row r="169" spans="2:2" x14ac:dyDescent="0.25">
      <c r="B169" s="2" t="s">
        <v>31</v>
      </c>
    </row>
  </sheetData>
  <mergeCells count="1">
    <mergeCell ref="B1:W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J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B2" sqref="B2"/>
    </sheetView>
  </sheetViews>
  <sheetFormatPr defaultRowHeight="15" x14ac:dyDescent="0.25"/>
  <cols>
    <col min="1" max="1" width="4.7109375" style="185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41"/>
      <c r="AF1" s="41"/>
      <c r="AG1" s="41"/>
      <c r="AH1" s="41"/>
      <c r="AI1" s="42"/>
    </row>
    <row r="2" spans="1:36" ht="27.6" customHeight="1" thickTop="1" x14ac:dyDescent="0.25">
      <c r="B2" s="4" t="s">
        <v>210</v>
      </c>
      <c r="C2" s="5" t="s">
        <v>620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2</v>
      </c>
      <c r="C4" s="13">
        <v>43995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462</v>
      </c>
    </row>
    <row r="7" spans="1:36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622</v>
      </c>
      <c r="W7" s="28"/>
      <c r="X7" s="28"/>
      <c r="Y7" s="28"/>
      <c r="Z7" s="28"/>
      <c r="AA7" s="28"/>
      <c r="AB7" s="29"/>
      <c r="AC7" s="27" t="s">
        <v>623</v>
      </c>
      <c r="AD7" s="28"/>
      <c r="AE7" s="28"/>
      <c r="AF7" s="28"/>
      <c r="AG7" s="28"/>
      <c r="AH7" s="28"/>
      <c r="AI7" s="29"/>
      <c r="AJ7" s="27" t="s">
        <v>94</v>
      </c>
    </row>
    <row r="8" spans="1:36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195">
        <v>43995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195">
        <f>R8</f>
        <v>43995</v>
      </c>
      <c r="Z8" s="34" t="s">
        <v>12</v>
      </c>
      <c r="AA8" s="34" t="s">
        <v>3</v>
      </c>
      <c r="AB8" s="38" t="s">
        <v>13</v>
      </c>
      <c r="AC8" s="33" t="s">
        <v>9</v>
      </c>
      <c r="AD8" s="34" t="s">
        <v>10</v>
      </c>
      <c r="AE8" s="34" t="s">
        <v>16</v>
      </c>
      <c r="AF8" s="195">
        <f>R8</f>
        <v>43995</v>
      </c>
      <c r="AG8" s="34" t="s">
        <v>12</v>
      </c>
      <c r="AH8" s="34" t="s">
        <v>3</v>
      </c>
      <c r="AI8" s="38" t="s">
        <v>13</v>
      </c>
      <c r="AJ8" s="43">
        <f>C4</f>
        <v>43995</v>
      </c>
    </row>
    <row r="9" spans="1:36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243"/>
      <c r="W9" s="244"/>
      <c r="X9" s="245"/>
      <c r="Y9" s="245"/>
      <c r="Z9" s="245"/>
      <c r="AA9" s="245"/>
      <c r="AB9" s="246"/>
      <c r="AC9" s="72"/>
      <c r="AD9" s="73"/>
      <c r="AE9" s="74"/>
      <c r="AF9" s="74"/>
      <c r="AG9" s="74"/>
      <c r="AH9" s="74"/>
      <c r="AI9" s="75"/>
      <c r="AJ9" s="72"/>
    </row>
    <row r="10" spans="1:36" s="76" customFormat="1" x14ac:dyDescent="0.25">
      <c r="A10" s="187"/>
      <c r="B10" s="77" t="s">
        <v>40</v>
      </c>
      <c r="C10" s="78">
        <v>402439</v>
      </c>
      <c r="D10" s="79">
        <v>402660</v>
      </c>
      <c r="E10" s="79">
        <v>402309</v>
      </c>
      <c r="F10" s="79">
        <v>402127</v>
      </c>
      <c r="G10" s="79">
        <v>402402</v>
      </c>
      <c r="H10" s="79">
        <v>402537</v>
      </c>
      <c r="I10" s="79">
        <v>402999</v>
      </c>
      <c r="J10" s="79">
        <v>403444</v>
      </c>
      <c r="K10" s="79">
        <v>404678</v>
      </c>
      <c r="L10" s="79">
        <v>406006</v>
      </c>
      <c r="M10" s="79">
        <v>405968</v>
      </c>
      <c r="N10" s="80">
        <v>406644</v>
      </c>
      <c r="O10" s="78">
        <v>407456</v>
      </c>
      <c r="P10" s="79">
        <v>408445</v>
      </c>
      <c r="Q10" s="79">
        <v>408144</v>
      </c>
      <c r="R10" s="79">
        <v>408014</v>
      </c>
      <c r="S10" s="79"/>
      <c r="T10" s="79"/>
      <c r="U10" s="80"/>
      <c r="V10" s="222">
        <f t="shared" ref="V10:V15" si="0">IF(ISERROR((O10-C10)/C10)=TRUE,0,(O10-C10)/C10)</f>
        <v>1.246648560402943E-2</v>
      </c>
      <c r="W10" s="222">
        <f t="shared" ref="W10:W15" si="1">IF(ISERROR((P10-D10)/D10)=TRUE,0,(P10-D10)/D10)</f>
        <v>1.4366959717876123E-2</v>
      </c>
      <c r="X10" s="222">
        <f t="shared" ref="X10:X15" si="2">IF(ISERROR((Q10-E10)/E10)=TRUE,0,(Q10-E10)/E10)</f>
        <v>1.4503776947570152E-2</v>
      </c>
      <c r="Y10" s="247"/>
      <c r="Z10" s="247"/>
      <c r="AA10" s="247"/>
      <c r="AB10" s="248"/>
      <c r="AC10" s="81">
        <f>O10-C10</f>
        <v>5017</v>
      </c>
      <c r="AD10" s="82">
        <f t="shared" ref="AD10:AE14" si="3">P10-D10</f>
        <v>5785</v>
      </c>
      <c r="AE10" s="83">
        <f t="shared" si="3"/>
        <v>5835</v>
      </c>
      <c r="AF10" s="83"/>
      <c r="AG10" s="83"/>
      <c r="AH10" s="83"/>
      <c r="AI10" s="84"/>
      <c r="AJ10" s="81">
        <f>IF(ISERROR(GETPIVOTDATA("VALUE",'CSS WK pvt'!$J$2,"DT_FILE",AJ$8,"COMMODITY",AJ$6,"TRIM_CAT",TRIM(B10),"TRIM_LINE",A9))=TRUE,0,GETPIVOTDATA("VALUE",'CSS WK pvt'!$J$2,"DT_FILE",AJ$8,"COMMODITY",AJ$6,"TRIM_CAT",TRIM(B10),"TRIM_LINE",A9))</f>
        <v>408014</v>
      </c>
    </row>
    <row r="11" spans="1:36" s="76" customFormat="1" x14ac:dyDescent="0.25">
      <c r="A11" s="187"/>
      <c r="B11" s="77" t="s">
        <v>41</v>
      </c>
      <c r="C11" s="78">
        <v>33730</v>
      </c>
      <c r="D11" s="79">
        <v>33723</v>
      </c>
      <c r="E11" s="79">
        <v>33714</v>
      </c>
      <c r="F11" s="79">
        <v>33684</v>
      </c>
      <c r="G11" s="79">
        <v>33697</v>
      </c>
      <c r="H11" s="79">
        <v>33700</v>
      </c>
      <c r="I11" s="79">
        <v>33713</v>
      </c>
      <c r="J11" s="79">
        <v>33759</v>
      </c>
      <c r="K11" s="79">
        <v>33874</v>
      </c>
      <c r="L11" s="79">
        <v>33949</v>
      </c>
      <c r="M11" s="79">
        <v>33948</v>
      </c>
      <c r="N11" s="80">
        <v>33981</v>
      </c>
      <c r="O11" s="78">
        <v>33994</v>
      </c>
      <c r="P11" s="79">
        <v>33998</v>
      </c>
      <c r="Q11" s="79">
        <v>34243</v>
      </c>
      <c r="R11" s="79">
        <v>34213</v>
      </c>
      <c r="S11" s="79"/>
      <c r="T11" s="79"/>
      <c r="U11" s="80"/>
      <c r="V11" s="222">
        <f t="shared" si="0"/>
        <v>7.8268603616958206E-3</v>
      </c>
      <c r="W11" s="222">
        <f t="shared" si="1"/>
        <v>8.1546718856566735E-3</v>
      </c>
      <c r="X11" s="222">
        <f t="shared" si="2"/>
        <v>1.5690810939075754E-2</v>
      </c>
      <c r="Y11" s="247"/>
      <c r="Z11" s="247"/>
      <c r="AA11" s="247"/>
      <c r="AB11" s="248"/>
      <c r="AC11" s="81">
        <f t="shared" ref="AC11:AC14" si="4">O11-C11</f>
        <v>264</v>
      </c>
      <c r="AD11" s="82">
        <f t="shared" si="3"/>
        <v>275</v>
      </c>
      <c r="AE11" s="83">
        <f t="shared" si="3"/>
        <v>529</v>
      </c>
      <c r="AF11" s="83"/>
      <c r="AG11" s="83"/>
      <c r="AH11" s="83"/>
      <c r="AI11" s="84"/>
      <c r="AJ11" s="81">
        <f>IF(ISERROR(GETPIVOTDATA("VALUE",'CSS WK pvt'!$J$2,"DT_FILE",AJ$8,"COMMODITY",AJ$6,"TRIM_CAT",TRIM(B11),"TRIM_LINE",A9))=TRUE,0,GETPIVOTDATA("VALUE",'CSS WK pvt'!$J$2,"DT_FILE",AJ$8,"COMMODITY",AJ$6,"TRIM_CAT",TRIM(B11),"TRIM_LINE",A9))</f>
        <v>34213</v>
      </c>
    </row>
    <row r="12" spans="1:36" s="76" customFormat="1" x14ac:dyDescent="0.25">
      <c r="A12" s="187"/>
      <c r="B12" s="77" t="s">
        <v>42</v>
      </c>
      <c r="C12" s="78">
        <v>50972</v>
      </c>
      <c r="D12" s="79">
        <v>51024</v>
      </c>
      <c r="E12" s="79">
        <v>51082</v>
      </c>
      <c r="F12" s="79">
        <v>51217</v>
      </c>
      <c r="G12" s="79">
        <v>51283</v>
      </c>
      <c r="H12" s="79">
        <v>51370</v>
      </c>
      <c r="I12" s="79">
        <v>51491</v>
      </c>
      <c r="J12" s="79">
        <v>51581</v>
      </c>
      <c r="K12" s="79">
        <v>51829</v>
      </c>
      <c r="L12" s="79">
        <v>52070</v>
      </c>
      <c r="M12" s="79">
        <v>52138</v>
      </c>
      <c r="N12" s="80">
        <v>52326</v>
      </c>
      <c r="O12" s="78">
        <v>52454</v>
      </c>
      <c r="P12" s="79">
        <v>52639</v>
      </c>
      <c r="Q12" s="79">
        <v>52655</v>
      </c>
      <c r="R12" s="79">
        <v>52661</v>
      </c>
      <c r="S12" s="79"/>
      <c r="T12" s="79"/>
      <c r="U12" s="80"/>
      <c r="V12" s="222">
        <f t="shared" si="0"/>
        <v>2.9074786157105861E-2</v>
      </c>
      <c r="W12" s="222">
        <f t="shared" si="1"/>
        <v>3.1651771715271247E-2</v>
      </c>
      <c r="X12" s="222">
        <f t="shared" si="2"/>
        <v>3.0793625934771543E-2</v>
      </c>
      <c r="Y12" s="247"/>
      <c r="Z12" s="247"/>
      <c r="AA12" s="247"/>
      <c r="AB12" s="248"/>
      <c r="AC12" s="81">
        <f t="shared" si="4"/>
        <v>1482</v>
      </c>
      <c r="AD12" s="82">
        <f t="shared" si="3"/>
        <v>1615</v>
      </c>
      <c r="AE12" s="83">
        <f t="shared" si="3"/>
        <v>1573</v>
      </c>
      <c r="AF12" s="83"/>
      <c r="AG12" s="83"/>
      <c r="AH12" s="83"/>
      <c r="AI12" s="84"/>
      <c r="AJ12" s="81">
        <f>IF(ISERROR(GETPIVOTDATA("VALUE",'CSS WK pvt'!$J$2,"DT_FILE",AJ$8,"COMMODITY",AJ$6,"TRIM_CAT",TRIM(B12),"TRIM_LINE",A9))=TRUE,0,GETPIVOTDATA("VALUE",'CSS WK pvt'!$J$2,"DT_FILE",AJ$8,"COMMODITY",AJ$6,"TRIM_CAT",TRIM(B12),"TRIM_LINE",A9))</f>
        <v>52661</v>
      </c>
    </row>
    <row r="13" spans="1:36" s="76" customFormat="1" x14ac:dyDescent="0.25">
      <c r="A13" s="187"/>
      <c r="B13" s="77" t="s">
        <v>43</v>
      </c>
      <c r="C13" s="78">
        <v>8072</v>
      </c>
      <c r="D13" s="79">
        <v>8078</v>
      </c>
      <c r="E13" s="79">
        <v>8081</v>
      </c>
      <c r="F13" s="79">
        <v>8094</v>
      </c>
      <c r="G13" s="79">
        <v>8108</v>
      </c>
      <c r="H13" s="79">
        <v>8110</v>
      </c>
      <c r="I13" s="79">
        <v>8121</v>
      </c>
      <c r="J13" s="79">
        <v>8126</v>
      </c>
      <c r="K13" s="79">
        <v>8143</v>
      </c>
      <c r="L13" s="79">
        <v>8162</v>
      </c>
      <c r="M13" s="79">
        <v>8165</v>
      </c>
      <c r="N13" s="80">
        <v>8185</v>
      </c>
      <c r="O13" s="78">
        <v>8195</v>
      </c>
      <c r="P13" s="79">
        <v>8201</v>
      </c>
      <c r="Q13" s="79">
        <v>8199</v>
      </c>
      <c r="R13" s="79">
        <v>8186</v>
      </c>
      <c r="S13" s="79"/>
      <c r="T13" s="79"/>
      <c r="U13" s="80"/>
      <c r="V13" s="222">
        <f t="shared" si="0"/>
        <v>1.5237859266600595E-2</v>
      </c>
      <c r="W13" s="222">
        <f t="shared" si="1"/>
        <v>1.5226541223075018E-2</v>
      </c>
      <c r="X13" s="222">
        <f t="shared" si="2"/>
        <v>1.4602153198861528E-2</v>
      </c>
      <c r="Y13" s="247"/>
      <c r="Z13" s="247"/>
      <c r="AA13" s="247"/>
      <c r="AB13" s="248"/>
      <c r="AC13" s="81">
        <f t="shared" si="4"/>
        <v>123</v>
      </c>
      <c r="AD13" s="82">
        <f t="shared" si="3"/>
        <v>123</v>
      </c>
      <c r="AE13" s="83">
        <f t="shared" si="3"/>
        <v>118</v>
      </c>
      <c r="AF13" s="83"/>
      <c r="AG13" s="83"/>
      <c r="AH13" s="83"/>
      <c r="AI13" s="84"/>
      <c r="AJ13" s="81">
        <f>IF(ISERROR(GETPIVOTDATA("VALUE",'CSS WK pvt'!$J$2,"DT_FILE",AJ$8,"COMMODITY",AJ$6,"TRIM_CAT",TRIM(B13),"TRIM_LINE",A9))=TRUE,0,GETPIVOTDATA("VALUE",'CSS WK pvt'!$J$2,"DT_FILE",AJ$8,"COMMODITY",AJ$6,"TRIM_CAT",TRIM(B13),"TRIM_LINE",A9))</f>
        <v>8186</v>
      </c>
    </row>
    <row r="14" spans="1:36" s="76" customFormat="1" x14ac:dyDescent="0.25">
      <c r="A14" s="187"/>
      <c r="B14" s="77" t="s">
        <v>44</v>
      </c>
      <c r="C14" s="78">
        <v>1042</v>
      </c>
      <c r="D14" s="79">
        <v>1043</v>
      </c>
      <c r="E14" s="79">
        <v>1044</v>
      </c>
      <c r="F14" s="79">
        <v>1045</v>
      </c>
      <c r="G14" s="79">
        <v>1045</v>
      </c>
      <c r="H14" s="79">
        <v>1047</v>
      </c>
      <c r="I14" s="79">
        <v>1049</v>
      </c>
      <c r="J14" s="79">
        <v>1049</v>
      </c>
      <c r="K14" s="79">
        <v>1050</v>
      </c>
      <c r="L14" s="79">
        <v>1052</v>
      </c>
      <c r="M14" s="79">
        <v>1052</v>
      </c>
      <c r="N14" s="80">
        <v>1053</v>
      </c>
      <c r="O14" s="78">
        <v>1054</v>
      </c>
      <c r="P14" s="79">
        <v>1056</v>
      </c>
      <c r="Q14" s="79">
        <v>1055</v>
      </c>
      <c r="R14" s="79">
        <v>1055</v>
      </c>
      <c r="S14" s="79"/>
      <c r="T14" s="79"/>
      <c r="U14" s="80"/>
      <c r="V14" s="222">
        <f t="shared" si="0"/>
        <v>1.1516314779270634E-2</v>
      </c>
      <c r="W14" s="222">
        <f t="shared" si="1"/>
        <v>1.2464046021093002E-2</v>
      </c>
      <c r="X14" s="222">
        <f t="shared" si="2"/>
        <v>1.0536398467432951E-2</v>
      </c>
      <c r="Y14" s="247"/>
      <c r="Z14" s="247"/>
      <c r="AA14" s="247"/>
      <c r="AB14" s="248"/>
      <c r="AC14" s="81">
        <f t="shared" si="4"/>
        <v>12</v>
      </c>
      <c r="AD14" s="82">
        <f t="shared" si="3"/>
        <v>13</v>
      </c>
      <c r="AE14" s="83">
        <f t="shared" si="3"/>
        <v>11</v>
      </c>
      <c r="AF14" s="83"/>
      <c r="AG14" s="83"/>
      <c r="AH14" s="83"/>
      <c r="AI14" s="84"/>
      <c r="AJ14" s="81">
        <f>IF(ISERROR(GETPIVOTDATA("VALUE",'CSS WK pvt'!$J$2,"DT_FILE",AJ$8,"COMMODITY",AJ$6,"TRIM_CAT",TRIM(B14),"TRIM_LINE",A9))=TRUE,0,GETPIVOTDATA("VALUE",'CSS WK pvt'!$J$2,"DT_FILE",AJ$8,"COMMODITY",AJ$6,"TRIM_CAT",TRIM(B14),"TRIM_LINE",A9))</f>
        <v>1055</v>
      </c>
    </row>
    <row r="15" spans="1:36" s="93" customFormat="1" ht="15.75" thickBot="1" x14ac:dyDescent="0.3">
      <c r="A15" s="188"/>
      <c r="B15" s="85" t="s">
        <v>45</v>
      </c>
      <c r="C15" s="86">
        <f>SUM(C10:C14)</f>
        <v>496255</v>
      </c>
      <c r="D15" s="87">
        <f t="shared" ref="D15:AJ15" si="5">SUM(D10:D14)</f>
        <v>496528</v>
      </c>
      <c r="E15" s="87">
        <f t="shared" si="5"/>
        <v>496230</v>
      </c>
      <c r="F15" s="87">
        <f t="shared" si="5"/>
        <v>496167</v>
      </c>
      <c r="G15" s="87">
        <f t="shared" si="5"/>
        <v>496535</v>
      </c>
      <c r="H15" s="87">
        <f t="shared" si="5"/>
        <v>496764</v>
      </c>
      <c r="I15" s="87">
        <f t="shared" si="5"/>
        <v>497373</v>
      </c>
      <c r="J15" s="87">
        <f t="shared" si="5"/>
        <v>497959</v>
      </c>
      <c r="K15" s="87">
        <f t="shared" si="5"/>
        <v>499574</v>
      </c>
      <c r="L15" s="87">
        <f t="shared" si="5"/>
        <v>501239</v>
      </c>
      <c r="M15" s="87">
        <f t="shared" si="5"/>
        <v>501271</v>
      </c>
      <c r="N15" s="88">
        <f t="shared" si="5"/>
        <v>502189</v>
      </c>
      <c r="O15" s="86">
        <f t="shared" si="5"/>
        <v>503153</v>
      </c>
      <c r="P15" s="87">
        <v>504339</v>
      </c>
      <c r="Q15" s="87">
        <v>504296</v>
      </c>
      <c r="R15" s="87">
        <v>504129</v>
      </c>
      <c r="S15" s="87"/>
      <c r="T15" s="87"/>
      <c r="U15" s="88"/>
      <c r="V15" s="225">
        <f t="shared" si="0"/>
        <v>1.3900111837664104E-2</v>
      </c>
      <c r="W15" s="227">
        <f t="shared" si="1"/>
        <v>1.5731237714690812E-2</v>
      </c>
      <c r="X15" s="228">
        <f t="shared" si="2"/>
        <v>1.6254559377707919E-2</v>
      </c>
      <c r="Y15" s="228"/>
      <c r="Z15" s="228"/>
      <c r="AA15" s="228"/>
      <c r="AB15" s="229"/>
      <c r="AC15" s="89">
        <f t="shared" si="5"/>
        <v>6898</v>
      </c>
      <c r="AD15" s="90">
        <f t="shared" si="5"/>
        <v>7811</v>
      </c>
      <c r="AE15" s="91">
        <f t="shared" si="5"/>
        <v>8066</v>
      </c>
      <c r="AF15" s="91"/>
      <c r="AG15" s="91"/>
      <c r="AH15" s="91"/>
      <c r="AI15" s="92"/>
      <c r="AJ15" s="89">
        <f t="shared" si="5"/>
        <v>504129</v>
      </c>
    </row>
    <row r="16" spans="1:36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249"/>
      <c r="W16" s="250"/>
      <c r="X16" s="251"/>
      <c r="Y16" s="251"/>
      <c r="Z16" s="251"/>
      <c r="AA16" s="251"/>
      <c r="AB16" s="252"/>
      <c r="AC16" s="98"/>
      <c r="AD16" s="99"/>
      <c r="AE16" s="100"/>
      <c r="AF16" s="100"/>
      <c r="AG16" s="100"/>
      <c r="AH16" s="100"/>
      <c r="AI16" s="101"/>
      <c r="AJ16" s="98"/>
    </row>
    <row r="17" spans="1:36" s="76" customFormat="1" x14ac:dyDescent="0.25">
      <c r="A17" s="187"/>
      <c r="B17" s="77" t="s">
        <v>40</v>
      </c>
      <c r="C17" s="102">
        <v>61152</v>
      </c>
      <c r="D17" s="103">
        <v>65215</v>
      </c>
      <c r="E17" s="103">
        <v>61544</v>
      </c>
      <c r="F17" s="103">
        <v>60130</v>
      </c>
      <c r="G17" s="103">
        <v>65491</v>
      </c>
      <c r="H17" s="103">
        <v>67412</v>
      </c>
      <c r="I17" s="103">
        <v>71579</v>
      </c>
      <c r="J17" s="103">
        <v>72123</v>
      </c>
      <c r="K17" s="103">
        <v>79745</v>
      </c>
      <c r="L17" s="103">
        <v>75462</v>
      </c>
      <c r="M17" s="103">
        <v>73196</v>
      </c>
      <c r="N17" s="104">
        <v>78962</v>
      </c>
      <c r="O17" s="102">
        <v>82598</v>
      </c>
      <c r="P17" s="103">
        <v>85457</v>
      </c>
      <c r="Q17" s="103">
        <v>80380</v>
      </c>
      <c r="R17" s="103">
        <v>82320</v>
      </c>
      <c r="S17" s="103"/>
      <c r="T17" s="103"/>
      <c r="U17" s="104"/>
      <c r="V17" s="222">
        <f t="shared" ref="V17:V22" si="6">IF(ISERROR((O17-C17)/C17)=TRUE,0,(O17-C17)/C17)</f>
        <v>0.35069989534275248</v>
      </c>
      <c r="W17" s="222">
        <f t="shared" ref="W17:W22" si="7">IF(ISERROR((P17-D17)/D17)=TRUE,0,(P17-D17)/D17)</f>
        <v>0.31038871425285591</v>
      </c>
      <c r="X17" s="222">
        <f t="shared" ref="X17:X22" si="8">IF(ISERROR((Q17-E17)/E17)=TRUE,0,(Q17-E17)/E17)</f>
        <v>0.30605745482906538</v>
      </c>
      <c r="Y17" s="255"/>
      <c r="Z17" s="255"/>
      <c r="AA17" s="255"/>
      <c r="AB17" s="256"/>
      <c r="AC17" s="105">
        <f t="shared" ref="AC17:AC21" si="9">O17-C17</f>
        <v>21446</v>
      </c>
      <c r="AD17" s="82">
        <f t="shared" ref="AD17:AD21" si="10">P17-D17</f>
        <v>20242</v>
      </c>
      <c r="AE17" s="83">
        <f t="shared" ref="AE17:AE21" si="11">Q17-E17</f>
        <v>18836</v>
      </c>
      <c r="AF17" s="107"/>
      <c r="AG17" s="107"/>
      <c r="AH17" s="107"/>
      <c r="AI17" s="108"/>
      <c r="AJ17" s="81">
        <f>IF(ISERROR(GETPIVOTDATA("VALUE",'CSS WK pvt'!$J$2,"DT_FILE",AJ$8,"COMMODITY",AJ$6,"TRIM_CAT",TRIM(B17),"TRIM_LINE",A16))=TRUE,0,GETPIVOTDATA("VALUE",'CSS WK pvt'!$J$2,"DT_FILE",AJ$8,"COMMODITY",AJ$6,"TRIM_CAT",TRIM(B17),"TRIM_LINE",A16))</f>
        <v>82320</v>
      </c>
    </row>
    <row r="18" spans="1:36" s="76" customFormat="1" x14ac:dyDescent="0.25">
      <c r="A18" s="187"/>
      <c r="B18" s="77" t="s">
        <v>41</v>
      </c>
      <c r="C18" s="102">
        <v>13608</v>
      </c>
      <c r="D18" s="103">
        <v>13907</v>
      </c>
      <c r="E18" s="103">
        <v>13210</v>
      </c>
      <c r="F18" s="103">
        <v>13108</v>
      </c>
      <c r="G18" s="103">
        <v>13421</v>
      </c>
      <c r="H18" s="103">
        <v>13647</v>
      </c>
      <c r="I18" s="103">
        <v>14469</v>
      </c>
      <c r="J18" s="103">
        <v>14687</v>
      </c>
      <c r="K18" s="103">
        <v>15405</v>
      </c>
      <c r="L18" s="103">
        <v>15530</v>
      </c>
      <c r="M18" s="103">
        <v>15576</v>
      </c>
      <c r="N18" s="104">
        <v>15259</v>
      </c>
      <c r="O18" s="102">
        <v>15198</v>
      </c>
      <c r="P18" s="103">
        <v>15053</v>
      </c>
      <c r="Q18" s="103">
        <v>14160</v>
      </c>
      <c r="R18" s="103">
        <v>14171</v>
      </c>
      <c r="S18" s="103"/>
      <c r="T18" s="103"/>
      <c r="U18" s="104"/>
      <c r="V18" s="222">
        <f t="shared" si="6"/>
        <v>0.11684303350970017</v>
      </c>
      <c r="W18" s="222">
        <f t="shared" si="7"/>
        <v>8.24045444740059E-2</v>
      </c>
      <c r="X18" s="222">
        <f t="shared" si="8"/>
        <v>7.1915215745647243E-2</v>
      </c>
      <c r="Y18" s="255"/>
      <c r="Z18" s="255"/>
      <c r="AA18" s="255"/>
      <c r="AB18" s="256"/>
      <c r="AC18" s="105">
        <f t="shared" si="9"/>
        <v>1590</v>
      </c>
      <c r="AD18" s="82">
        <f t="shared" si="10"/>
        <v>1146</v>
      </c>
      <c r="AE18" s="83">
        <f t="shared" si="11"/>
        <v>950</v>
      </c>
      <c r="AF18" s="107"/>
      <c r="AG18" s="107"/>
      <c r="AH18" s="107"/>
      <c r="AI18" s="108"/>
      <c r="AJ18" s="81">
        <f>IF(ISERROR(GETPIVOTDATA("VALUE",'CSS WK pvt'!$J$2,"DT_FILE",AJ$8,"COMMODITY",AJ$6,"TRIM_CAT",TRIM(B18),"TRIM_LINE",A16))=TRUE,0,GETPIVOTDATA("VALUE",'CSS WK pvt'!$J$2,"DT_FILE",AJ$8,"COMMODITY",AJ$6,"TRIM_CAT",TRIM(B18),"TRIM_LINE",A16))</f>
        <v>14171</v>
      </c>
    </row>
    <row r="19" spans="1:36" s="76" customFormat="1" x14ac:dyDescent="0.25">
      <c r="A19" s="187"/>
      <c r="B19" s="77" t="s">
        <v>42</v>
      </c>
      <c r="C19" s="102">
        <v>7753</v>
      </c>
      <c r="D19" s="103">
        <v>9118</v>
      </c>
      <c r="E19" s="103">
        <v>9642</v>
      </c>
      <c r="F19" s="103">
        <v>7240</v>
      </c>
      <c r="G19" s="103">
        <v>9665</v>
      </c>
      <c r="H19" s="103">
        <v>7968</v>
      </c>
      <c r="I19" s="103">
        <v>9866</v>
      </c>
      <c r="J19" s="103">
        <v>7965</v>
      </c>
      <c r="K19" s="103">
        <v>9951</v>
      </c>
      <c r="L19" s="103">
        <v>9516</v>
      </c>
      <c r="M19" s="103">
        <v>9447</v>
      </c>
      <c r="N19" s="104">
        <v>9022</v>
      </c>
      <c r="O19" s="102">
        <v>11923</v>
      </c>
      <c r="P19" s="103">
        <v>11724</v>
      </c>
      <c r="Q19" s="103">
        <v>10277</v>
      </c>
      <c r="R19" s="103">
        <v>11861</v>
      </c>
      <c r="S19" s="103"/>
      <c r="T19" s="103"/>
      <c r="U19" s="104"/>
      <c r="V19" s="222">
        <f t="shared" si="6"/>
        <v>0.53785631368502518</v>
      </c>
      <c r="W19" s="222">
        <f t="shared" si="7"/>
        <v>0.28580829129195001</v>
      </c>
      <c r="X19" s="222">
        <f t="shared" si="8"/>
        <v>6.5857705870151426E-2</v>
      </c>
      <c r="Y19" s="255"/>
      <c r="Z19" s="255"/>
      <c r="AA19" s="255"/>
      <c r="AB19" s="256"/>
      <c r="AC19" s="105">
        <f t="shared" si="9"/>
        <v>4170</v>
      </c>
      <c r="AD19" s="82">
        <f t="shared" si="10"/>
        <v>2606</v>
      </c>
      <c r="AE19" s="83">
        <f t="shared" si="11"/>
        <v>635</v>
      </c>
      <c r="AF19" s="107"/>
      <c r="AG19" s="107"/>
      <c r="AH19" s="107"/>
      <c r="AI19" s="108"/>
      <c r="AJ19" s="81">
        <f>IF(ISERROR(GETPIVOTDATA("VALUE",'CSS WK pvt'!$J$2,"DT_FILE",AJ$8,"COMMODITY",AJ$6,"TRIM_CAT",TRIM(B19),"TRIM_LINE",A16))=TRUE,0,GETPIVOTDATA("VALUE",'CSS WK pvt'!$J$2,"DT_FILE",AJ$8,"COMMODITY",AJ$6,"TRIM_CAT",TRIM(B19),"TRIM_LINE",A16))</f>
        <v>11861</v>
      </c>
    </row>
    <row r="20" spans="1:36" s="76" customFormat="1" x14ac:dyDescent="0.25">
      <c r="A20" s="187"/>
      <c r="B20" s="77" t="s">
        <v>43</v>
      </c>
      <c r="C20" s="102">
        <v>1046</v>
      </c>
      <c r="D20" s="103">
        <v>1307</v>
      </c>
      <c r="E20" s="103">
        <v>1299</v>
      </c>
      <c r="F20" s="103">
        <v>958</v>
      </c>
      <c r="G20" s="103">
        <v>1257</v>
      </c>
      <c r="H20" s="103">
        <v>1047</v>
      </c>
      <c r="I20" s="103">
        <v>1239</v>
      </c>
      <c r="J20" s="103">
        <v>1038</v>
      </c>
      <c r="K20" s="103">
        <v>1301</v>
      </c>
      <c r="L20" s="103">
        <v>1342</v>
      </c>
      <c r="M20" s="103">
        <v>1202</v>
      </c>
      <c r="N20" s="104">
        <v>1179</v>
      </c>
      <c r="O20" s="102">
        <v>1573</v>
      </c>
      <c r="P20" s="103">
        <v>1867</v>
      </c>
      <c r="Q20" s="103">
        <v>1416</v>
      </c>
      <c r="R20" s="103">
        <v>1620</v>
      </c>
      <c r="S20" s="103"/>
      <c r="T20" s="103"/>
      <c r="U20" s="104"/>
      <c r="V20" s="222">
        <f t="shared" si="6"/>
        <v>0.50382409177820264</v>
      </c>
      <c r="W20" s="222">
        <f t="shared" si="7"/>
        <v>0.42846212700841624</v>
      </c>
      <c r="X20" s="222">
        <f t="shared" si="8"/>
        <v>9.0069284064665134E-2</v>
      </c>
      <c r="Y20" s="255"/>
      <c r="Z20" s="255"/>
      <c r="AA20" s="255"/>
      <c r="AB20" s="256"/>
      <c r="AC20" s="105">
        <f t="shared" si="9"/>
        <v>527</v>
      </c>
      <c r="AD20" s="82">
        <f t="shared" si="10"/>
        <v>560</v>
      </c>
      <c r="AE20" s="83">
        <f t="shared" si="11"/>
        <v>117</v>
      </c>
      <c r="AF20" s="107"/>
      <c r="AG20" s="107"/>
      <c r="AH20" s="107"/>
      <c r="AI20" s="108"/>
      <c r="AJ20" s="81">
        <f>IF(ISERROR(GETPIVOTDATA("VALUE",'CSS WK pvt'!$J$2,"DT_FILE",AJ$8,"COMMODITY",AJ$6,"TRIM_CAT",TRIM(B20),"TRIM_LINE",A16))=TRUE,0,GETPIVOTDATA("VALUE",'CSS WK pvt'!$J$2,"DT_FILE",AJ$8,"COMMODITY",AJ$6,"TRIM_CAT",TRIM(B20),"TRIM_LINE",A16))</f>
        <v>1620</v>
      </c>
    </row>
    <row r="21" spans="1:36" s="76" customFormat="1" x14ac:dyDescent="0.25">
      <c r="A21" s="187"/>
      <c r="B21" s="77" t="s">
        <v>44</v>
      </c>
      <c r="C21" s="102">
        <v>84</v>
      </c>
      <c r="D21" s="103">
        <v>117</v>
      </c>
      <c r="E21" s="103">
        <v>131</v>
      </c>
      <c r="F21" s="103">
        <v>96</v>
      </c>
      <c r="G21" s="103">
        <v>140</v>
      </c>
      <c r="H21" s="103">
        <v>104</v>
      </c>
      <c r="I21" s="103">
        <v>122</v>
      </c>
      <c r="J21" s="103">
        <v>107</v>
      </c>
      <c r="K21" s="103">
        <v>102</v>
      </c>
      <c r="L21" s="103">
        <v>144</v>
      </c>
      <c r="M21" s="103">
        <v>120</v>
      </c>
      <c r="N21" s="104">
        <v>98</v>
      </c>
      <c r="O21" s="102">
        <v>135</v>
      </c>
      <c r="P21" s="103">
        <v>155</v>
      </c>
      <c r="Q21" s="103">
        <v>136</v>
      </c>
      <c r="R21" s="103">
        <v>179</v>
      </c>
      <c r="S21" s="103"/>
      <c r="T21" s="103"/>
      <c r="U21" s="104"/>
      <c r="V21" s="222">
        <f t="shared" si="6"/>
        <v>0.6071428571428571</v>
      </c>
      <c r="W21" s="222">
        <f t="shared" si="7"/>
        <v>0.3247863247863248</v>
      </c>
      <c r="X21" s="222">
        <f t="shared" si="8"/>
        <v>3.8167938931297711E-2</v>
      </c>
      <c r="Y21" s="255"/>
      <c r="Z21" s="255"/>
      <c r="AA21" s="255"/>
      <c r="AB21" s="256"/>
      <c r="AC21" s="105">
        <f t="shared" si="9"/>
        <v>51</v>
      </c>
      <c r="AD21" s="82">
        <f t="shared" si="10"/>
        <v>38</v>
      </c>
      <c r="AE21" s="83">
        <f t="shared" si="11"/>
        <v>5</v>
      </c>
      <c r="AF21" s="107"/>
      <c r="AG21" s="107"/>
      <c r="AH21" s="107"/>
      <c r="AI21" s="108"/>
      <c r="AJ21" s="81">
        <f>IF(ISERROR(GETPIVOTDATA("VALUE",'CSS WK pvt'!$J$2,"DT_FILE",AJ$8,"COMMODITY",AJ$6,"TRIM_CAT",TRIM(B21),"TRIM_LINE",A16))=TRUE,0,GETPIVOTDATA("VALUE",'CSS WK pvt'!$J$2,"DT_FILE",AJ$8,"COMMODITY",AJ$6,"TRIM_CAT",TRIM(B21),"TRIM_LINE",A16))</f>
        <v>179</v>
      </c>
    </row>
    <row r="22" spans="1:36" s="93" customFormat="1" x14ac:dyDescent="0.25">
      <c r="A22" s="189"/>
      <c r="B22" s="77" t="s">
        <v>45</v>
      </c>
      <c r="C22" s="173">
        <f t="shared" ref="C22:O22" si="12">SUM(C17:C21)</f>
        <v>83643</v>
      </c>
      <c r="D22" s="174">
        <f t="shared" si="12"/>
        <v>89664</v>
      </c>
      <c r="E22" s="174">
        <f t="shared" si="12"/>
        <v>85826</v>
      </c>
      <c r="F22" s="174">
        <f t="shared" si="12"/>
        <v>81532</v>
      </c>
      <c r="G22" s="174">
        <f t="shared" si="12"/>
        <v>89974</v>
      </c>
      <c r="H22" s="174">
        <f t="shared" si="12"/>
        <v>90178</v>
      </c>
      <c r="I22" s="174">
        <f t="shared" si="12"/>
        <v>97275</v>
      </c>
      <c r="J22" s="174">
        <f t="shared" si="12"/>
        <v>95920</v>
      </c>
      <c r="K22" s="174">
        <f t="shared" si="12"/>
        <v>106504</v>
      </c>
      <c r="L22" s="174">
        <f t="shared" si="12"/>
        <v>101994</v>
      </c>
      <c r="M22" s="174">
        <f t="shared" si="12"/>
        <v>99541</v>
      </c>
      <c r="N22" s="175">
        <f t="shared" si="12"/>
        <v>104520</v>
      </c>
      <c r="O22" s="173">
        <f t="shared" si="12"/>
        <v>111427</v>
      </c>
      <c r="P22" s="174">
        <v>114256</v>
      </c>
      <c r="Q22" s="174">
        <v>106369</v>
      </c>
      <c r="R22" s="174">
        <v>110151</v>
      </c>
      <c r="S22" s="174"/>
      <c r="T22" s="174"/>
      <c r="U22" s="175"/>
      <c r="V22" s="257">
        <f t="shared" si="6"/>
        <v>0.33217364274356492</v>
      </c>
      <c r="W22" s="258">
        <f t="shared" si="7"/>
        <v>0.27426837972876517</v>
      </c>
      <c r="X22" s="259">
        <f t="shared" si="8"/>
        <v>0.23935637219490596</v>
      </c>
      <c r="Y22" s="259"/>
      <c r="Z22" s="259"/>
      <c r="AA22" s="259"/>
      <c r="AB22" s="260"/>
      <c r="AC22" s="109">
        <f t="shared" ref="AC22:AJ22" si="13">SUM(AC17:AC21)</f>
        <v>27784</v>
      </c>
      <c r="AD22" s="176">
        <f t="shared" si="13"/>
        <v>24592</v>
      </c>
      <c r="AE22" s="177">
        <f t="shared" si="13"/>
        <v>20543</v>
      </c>
      <c r="AF22" s="177"/>
      <c r="AG22" s="177"/>
      <c r="AH22" s="177"/>
      <c r="AI22" s="178"/>
      <c r="AJ22" s="109">
        <f t="shared" si="13"/>
        <v>110151</v>
      </c>
    </row>
    <row r="23" spans="1:36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261"/>
      <c r="W23" s="262"/>
      <c r="X23" s="263"/>
      <c r="Y23" s="263"/>
      <c r="Z23" s="263"/>
      <c r="AA23" s="263"/>
      <c r="AB23" s="264"/>
      <c r="AC23" s="114"/>
      <c r="AD23" s="115"/>
      <c r="AE23" s="116"/>
      <c r="AF23" s="116"/>
      <c r="AG23" s="116"/>
      <c r="AH23" s="116"/>
      <c r="AI23" s="117"/>
      <c r="AJ23" s="114"/>
    </row>
    <row r="24" spans="1:36" s="76" customFormat="1" x14ac:dyDescent="0.25">
      <c r="A24" s="185"/>
      <c r="B24" s="77" t="s">
        <v>40</v>
      </c>
      <c r="C24" s="102">
        <v>30533</v>
      </c>
      <c r="D24" s="103">
        <v>33483</v>
      </c>
      <c r="E24" s="103">
        <v>29585</v>
      </c>
      <c r="F24" s="103">
        <v>28261</v>
      </c>
      <c r="G24" s="103">
        <v>35046</v>
      </c>
      <c r="H24" s="103">
        <v>36480</v>
      </c>
      <c r="I24" s="103">
        <v>39238</v>
      </c>
      <c r="J24" s="103">
        <v>36004</v>
      </c>
      <c r="K24" s="103">
        <v>38115</v>
      </c>
      <c r="L24" s="103">
        <v>33378</v>
      </c>
      <c r="M24" s="76">
        <v>29837</v>
      </c>
      <c r="N24" s="104">
        <v>37829</v>
      </c>
      <c r="O24" s="102">
        <v>36001</v>
      </c>
      <c r="P24" s="103">
        <v>32194</v>
      </c>
      <c r="Q24" s="103">
        <v>26510</v>
      </c>
      <c r="R24" s="103">
        <v>29196</v>
      </c>
      <c r="S24" s="103"/>
      <c r="T24" s="103"/>
      <c r="U24" s="104"/>
      <c r="V24" s="222">
        <f t="shared" ref="V24:V29" si="14">IF(ISERROR((O24-C24)/C24)=TRUE,0,(O24-C24)/C24)</f>
        <v>0.17908492450790947</v>
      </c>
      <c r="W24" s="222">
        <f t="shared" ref="W24:W29" si="15">IF(ISERROR((P24-D24)/D24)=TRUE,0,(P24-D24)/D24)</f>
        <v>-3.849714780634949E-2</v>
      </c>
      <c r="X24" s="222">
        <f t="shared" ref="X24:X29" si="16">IF(ISERROR((Q24-E24)/E24)=TRUE,0,(Q24-E24)/E24)</f>
        <v>-0.10393780632077067</v>
      </c>
      <c r="Y24" s="255"/>
      <c r="Z24" s="255"/>
      <c r="AA24" s="255"/>
      <c r="AB24" s="256"/>
      <c r="AC24" s="105">
        <f t="shared" ref="AC24:AC28" si="17">O24-C24</f>
        <v>5468</v>
      </c>
      <c r="AD24" s="82">
        <f t="shared" ref="AD24:AD28" si="18">P24-D24</f>
        <v>-1289</v>
      </c>
      <c r="AE24" s="83">
        <f t="shared" ref="AE24:AE28" si="19">Q24-E24</f>
        <v>-3075</v>
      </c>
      <c r="AF24" s="107"/>
      <c r="AG24" s="107"/>
      <c r="AH24" s="107"/>
      <c r="AI24" s="108"/>
      <c r="AJ24" s="81">
        <f>IF(ISERROR(GETPIVOTDATA("VALUE",'CSS WK pvt'!$J$2,"DT_FILE",AJ$8,"COMMODITY",AJ$6,"TRIM_CAT",TRIM(B24),"TRIM_LINE",A23))=TRUE,0,GETPIVOTDATA("VALUE",'CSS WK pvt'!$J$2,"DT_FILE",AJ$8,"COMMODITY",AJ$6,"TRIM_CAT",TRIM(B24),"TRIM_LINE",A23))</f>
        <v>29196</v>
      </c>
    </row>
    <row r="25" spans="1:36" s="76" customFormat="1" x14ac:dyDescent="0.25">
      <c r="A25" s="185"/>
      <c r="B25" s="77" t="s">
        <v>41</v>
      </c>
      <c r="C25" s="102">
        <v>3095</v>
      </c>
      <c r="D25" s="103">
        <v>3303</v>
      </c>
      <c r="E25" s="103">
        <v>3064</v>
      </c>
      <c r="F25" s="103">
        <v>2994</v>
      </c>
      <c r="G25" s="103">
        <v>3580</v>
      </c>
      <c r="H25" s="103">
        <v>3803</v>
      </c>
      <c r="I25" s="103">
        <v>4273</v>
      </c>
      <c r="J25" s="103">
        <v>3740</v>
      </c>
      <c r="K25" s="103">
        <v>3554</v>
      </c>
      <c r="L25" s="103">
        <v>3381</v>
      </c>
      <c r="M25" s="76">
        <v>3047</v>
      </c>
      <c r="N25" s="104">
        <v>3335</v>
      </c>
      <c r="O25" s="102">
        <v>2944</v>
      </c>
      <c r="P25" s="103">
        <v>2738</v>
      </c>
      <c r="Q25" s="103">
        <v>2368</v>
      </c>
      <c r="R25" s="103">
        <v>2636</v>
      </c>
      <c r="S25" s="103"/>
      <c r="T25" s="103"/>
      <c r="U25" s="104"/>
      <c r="V25" s="222">
        <f t="shared" si="14"/>
        <v>-4.8788368336025852E-2</v>
      </c>
      <c r="W25" s="222">
        <f t="shared" si="15"/>
        <v>-0.17105661519830456</v>
      </c>
      <c r="X25" s="222">
        <f t="shared" si="16"/>
        <v>-0.22715404699738903</v>
      </c>
      <c r="Y25" s="255"/>
      <c r="Z25" s="255"/>
      <c r="AA25" s="255"/>
      <c r="AB25" s="256"/>
      <c r="AC25" s="105">
        <f t="shared" si="17"/>
        <v>-151</v>
      </c>
      <c r="AD25" s="82">
        <f t="shared" si="18"/>
        <v>-565</v>
      </c>
      <c r="AE25" s="83">
        <f t="shared" si="19"/>
        <v>-696</v>
      </c>
      <c r="AF25" s="107"/>
      <c r="AG25" s="107"/>
      <c r="AH25" s="107"/>
      <c r="AI25" s="108"/>
      <c r="AJ25" s="81">
        <f>IF(ISERROR(GETPIVOTDATA("VALUE",'CSS WK pvt'!$J$2,"DT_FILE",AJ$8,"COMMODITY",AJ$6,"TRIM_CAT",TRIM(B25),"TRIM_LINE",A23))=TRUE,0,GETPIVOTDATA("VALUE",'CSS WK pvt'!$J$2,"DT_FILE",AJ$8,"COMMODITY",AJ$6,"TRIM_CAT",TRIM(B25),"TRIM_LINE",A23))</f>
        <v>2636</v>
      </c>
    </row>
    <row r="26" spans="1:36" s="76" customFormat="1" x14ac:dyDescent="0.25">
      <c r="A26" s="185"/>
      <c r="B26" s="77" t="s">
        <v>42</v>
      </c>
      <c r="C26" s="102">
        <v>4316</v>
      </c>
      <c r="D26" s="103">
        <v>5722</v>
      </c>
      <c r="E26" s="103">
        <v>5876</v>
      </c>
      <c r="F26" s="103">
        <v>3606</v>
      </c>
      <c r="G26" s="103">
        <v>6095</v>
      </c>
      <c r="H26" s="103">
        <v>4312</v>
      </c>
      <c r="I26" s="103">
        <v>6077</v>
      </c>
      <c r="J26" s="103">
        <v>4069</v>
      </c>
      <c r="K26" s="103">
        <v>6028</v>
      </c>
      <c r="L26" s="103">
        <v>5526</v>
      </c>
      <c r="M26" s="76">
        <v>5102</v>
      </c>
      <c r="N26" s="104">
        <v>5143</v>
      </c>
      <c r="O26" s="102">
        <v>7092</v>
      </c>
      <c r="P26" s="103">
        <v>4970</v>
      </c>
      <c r="Q26" s="103">
        <v>3862</v>
      </c>
      <c r="R26" s="103">
        <v>5494</v>
      </c>
      <c r="S26" s="103"/>
      <c r="T26" s="103"/>
      <c r="U26" s="104"/>
      <c r="V26" s="222">
        <f t="shared" si="14"/>
        <v>0.64318813716404077</v>
      </c>
      <c r="W26" s="222">
        <f t="shared" si="15"/>
        <v>-0.13142257951765118</v>
      </c>
      <c r="X26" s="222">
        <f t="shared" si="16"/>
        <v>-0.3427501701837985</v>
      </c>
      <c r="Y26" s="255"/>
      <c r="Z26" s="255"/>
      <c r="AA26" s="255"/>
      <c r="AB26" s="256"/>
      <c r="AC26" s="105">
        <f t="shared" si="17"/>
        <v>2776</v>
      </c>
      <c r="AD26" s="82">
        <f t="shared" si="18"/>
        <v>-752</v>
      </c>
      <c r="AE26" s="83">
        <f t="shared" si="19"/>
        <v>-2014</v>
      </c>
      <c r="AF26" s="107"/>
      <c r="AG26" s="107"/>
      <c r="AH26" s="107"/>
      <c r="AI26" s="108"/>
      <c r="AJ26" s="81">
        <f>IF(ISERROR(GETPIVOTDATA("VALUE",'CSS WK pvt'!$J$2,"DT_FILE",AJ$8,"COMMODITY",AJ$6,"TRIM_CAT",TRIM(B26),"TRIM_LINE",A23))=TRUE,0,GETPIVOTDATA("VALUE",'CSS WK pvt'!$J$2,"DT_FILE",AJ$8,"COMMODITY",AJ$6,"TRIM_CAT",TRIM(B26),"TRIM_LINE",A23))</f>
        <v>5494</v>
      </c>
    </row>
    <row r="27" spans="1:36" s="76" customFormat="1" x14ac:dyDescent="0.25">
      <c r="A27" s="185"/>
      <c r="B27" s="77" t="s">
        <v>43</v>
      </c>
      <c r="C27" s="102">
        <v>629</v>
      </c>
      <c r="D27" s="103">
        <v>909</v>
      </c>
      <c r="E27" s="103">
        <v>881</v>
      </c>
      <c r="F27" s="103">
        <v>574</v>
      </c>
      <c r="G27" s="103">
        <v>862</v>
      </c>
      <c r="H27" s="103">
        <v>650</v>
      </c>
      <c r="I27" s="103">
        <v>830</v>
      </c>
      <c r="J27" s="103">
        <v>637</v>
      </c>
      <c r="K27" s="103">
        <v>845</v>
      </c>
      <c r="L27" s="103">
        <v>903</v>
      </c>
      <c r="M27" s="76">
        <v>728</v>
      </c>
      <c r="N27" s="104">
        <v>809</v>
      </c>
      <c r="O27" s="102">
        <v>1082</v>
      </c>
      <c r="P27" s="103">
        <v>1028</v>
      </c>
      <c r="Q27" s="103">
        <v>655</v>
      </c>
      <c r="R27" s="103">
        <v>898</v>
      </c>
      <c r="S27" s="103"/>
      <c r="T27" s="103"/>
      <c r="U27" s="104"/>
      <c r="V27" s="222">
        <f t="shared" si="14"/>
        <v>0.72019077901430839</v>
      </c>
      <c r="W27" s="222">
        <f t="shared" si="15"/>
        <v>0.13091309130913092</v>
      </c>
      <c r="X27" s="222">
        <f t="shared" si="16"/>
        <v>-0.25652667423382519</v>
      </c>
      <c r="Y27" s="255"/>
      <c r="Z27" s="255"/>
      <c r="AA27" s="255"/>
      <c r="AB27" s="256"/>
      <c r="AC27" s="105">
        <f t="shared" si="17"/>
        <v>453</v>
      </c>
      <c r="AD27" s="82">
        <f t="shared" si="18"/>
        <v>119</v>
      </c>
      <c r="AE27" s="83">
        <f t="shared" si="19"/>
        <v>-226</v>
      </c>
      <c r="AF27" s="107"/>
      <c r="AG27" s="107"/>
      <c r="AH27" s="107"/>
      <c r="AI27" s="108"/>
      <c r="AJ27" s="81">
        <f>IF(ISERROR(GETPIVOTDATA("VALUE",'CSS WK pvt'!$J$2,"DT_FILE",AJ$8,"COMMODITY",AJ$6,"TRIM_CAT",TRIM(B27),"TRIM_LINE",A23))=TRUE,0,GETPIVOTDATA("VALUE",'CSS WK pvt'!$J$2,"DT_FILE",AJ$8,"COMMODITY",AJ$6,"TRIM_CAT",TRIM(B27),"TRIM_LINE",A23))</f>
        <v>898</v>
      </c>
    </row>
    <row r="28" spans="1:36" s="76" customFormat="1" x14ac:dyDescent="0.25">
      <c r="A28" s="185"/>
      <c r="B28" s="77" t="s">
        <v>44</v>
      </c>
      <c r="C28" s="102">
        <v>57</v>
      </c>
      <c r="D28" s="103">
        <v>88</v>
      </c>
      <c r="E28" s="103">
        <v>99</v>
      </c>
      <c r="F28" s="103">
        <v>65</v>
      </c>
      <c r="G28" s="103">
        <v>114</v>
      </c>
      <c r="H28" s="103">
        <v>72</v>
      </c>
      <c r="I28" s="103">
        <v>93</v>
      </c>
      <c r="J28" s="103">
        <v>74</v>
      </c>
      <c r="K28" s="103">
        <v>75</v>
      </c>
      <c r="L28" s="103">
        <v>117</v>
      </c>
      <c r="M28" s="76">
        <v>78</v>
      </c>
      <c r="N28" s="104">
        <v>72</v>
      </c>
      <c r="O28" s="102">
        <v>107</v>
      </c>
      <c r="P28" s="103">
        <v>104</v>
      </c>
      <c r="Q28" s="103">
        <v>88</v>
      </c>
      <c r="R28" s="103">
        <v>124</v>
      </c>
      <c r="S28" s="103"/>
      <c r="T28" s="103"/>
      <c r="U28" s="104"/>
      <c r="V28" s="222">
        <f t="shared" si="14"/>
        <v>0.8771929824561403</v>
      </c>
      <c r="W28" s="222">
        <f t="shared" si="15"/>
        <v>0.18181818181818182</v>
      </c>
      <c r="X28" s="222">
        <f t="shared" si="16"/>
        <v>-0.1111111111111111</v>
      </c>
      <c r="Y28" s="255"/>
      <c r="Z28" s="255"/>
      <c r="AA28" s="255"/>
      <c r="AB28" s="256"/>
      <c r="AC28" s="105">
        <f t="shared" si="17"/>
        <v>50</v>
      </c>
      <c r="AD28" s="82">
        <f t="shared" si="18"/>
        <v>16</v>
      </c>
      <c r="AE28" s="83">
        <f t="shared" si="19"/>
        <v>-11</v>
      </c>
      <c r="AF28" s="107"/>
      <c r="AG28" s="107"/>
      <c r="AH28" s="107"/>
      <c r="AI28" s="108"/>
      <c r="AJ28" s="81">
        <f>IF(ISERROR(GETPIVOTDATA("VALUE",'CSS WK pvt'!$J$2,"DT_FILE",AJ$8,"COMMODITY",AJ$6,"TRIM_CAT",TRIM(B28),"TRIM_LINE",A23))=TRUE,0,GETPIVOTDATA("VALUE",'CSS WK pvt'!$J$2,"DT_FILE",AJ$8,"COMMODITY",AJ$6,"TRIM_CAT",TRIM(B28),"TRIM_LINE",A23))</f>
        <v>124</v>
      </c>
    </row>
    <row r="29" spans="1:36" s="93" customFormat="1" x14ac:dyDescent="0.25">
      <c r="A29" s="189"/>
      <c r="B29" s="77" t="s">
        <v>45</v>
      </c>
      <c r="C29" s="173">
        <f t="shared" ref="C29:O29" si="20">SUM(C24:C28)</f>
        <v>38630</v>
      </c>
      <c r="D29" s="174">
        <f t="shared" si="20"/>
        <v>43505</v>
      </c>
      <c r="E29" s="174">
        <f t="shared" si="20"/>
        <v>39505</v>
      </c>
      <c r="F29" s="174">
        <f t="shared" si="20"/>
        <v>35500</v>
      </c>
      <c r="G29" s="174">
        <f t="shared" si="20"/>
        <v>45697</v>
      </c>
      <c r="H29" s="174">
        <f t="shared" si="20"/>
        <v>45317</v>
      </c>
      <c r="I29" s="174">
        <f t="shared" si="20"/>
        <v>50511</v>
      </c>
      <c r="J29" s="174">
        <f t="shared" si="20"/>
        <v>44524</v>
      </c>
      <c r="K29" s="174">
        <f t="shared" si="20"/>
        <v>48617</v>
      </c>
      <c r="L29" s="174">
        <f t="shared" si="20"/>
        <v>43305</v>
      </c>
      <c r="M29" s="174">
        <f t="shared" si="20"/>
        <v>38792</v>
      </c>
      <c r="N29" s="175">
        <f t="shared" si="20"/>
        <v>47188</v>
      </c>
      <c r="O29" s="173">
        <f t="shared" si="20"/>
        <v>47226</v>
      </c>
      <c r="P29" s="174">
        <v>41034</v>
      </c>
      <c r="Q29" s="174">
        <v>33483</v>
      </c>
      <c r="R29" s="174">
        <v>38348</v>
      </c>
      <c r="S29" s="174"/>
      <c r="T29" s="174"/>
      <c r="U29" s="175"/>
      <c r="V29" s="257">
        <f t="shared" si="14"/>
        <v>0.22252135645871085</v>
      </c>
      <c r="W29" s="258">
        <f t="shared" si="15"/>
        <v>-5.6798069187449715E-2</v>
      </c>
      <c r="X29" s="259">
        <f t="shared" si="16"/>
        <v>-0.15243640045563853</v>
      </c>
      <c r="Y29" s="259"/>
      <c r="Z29" s="259"/>
      <c r="AA29" s="259"/>
      <c r="AB29" s="260"/>
      <c r="AC29" s="109">
        <f t="shared" ref="AC29:AJ29" si="21">SUM(AC24:AC28)</f>
        <v>8596</v>
      </c>
      <c r="AD29" s="176">
        <f t="shared" si="21"/>
        <v>-2471</v>
      </c>
      <c r="AE29" s="177">
        <f t="shared" si="21"/>
        <v>-6022</v>
      </c>
      <c r="AF29" s="177"/>
      <c r="AG29" s="177"/>
      <c r="AH29" s="177"/>
      <c r="AI29" s="178"/>
      <c r="AJ29" s="109">
        <f t="shared" si="21"/>
        <v>38348</v>
      </c>
    </row>
    <row r="30" spans="1:36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261"/>
      <c r="W30" s="262"/>
      <c r="X30" s="263"/>
      <c r="Y30" s="263"/>
      <c r="Z30" s="263"/>
      <c r="AA30" s="263"/>
      <c r="AB30" s="264"/>
      <c r="AC30" s="114"/>
      <c r="AD30" s="115"/>
      <c r="AE30" s="116"/>
      <c r="AF30" s="116"/>
      <c r="AG30" s="116"/>
      <c r="AH30" s="116"/>
      <c r="AI30" s="117"/>
      <c r="AJ30" s="114"/>
    </row>
    <row r="31" spans="1:36" s="76" customFormat="1" x14ac:dyDescent="0.25">
      <c r="A31" s="187"/>
      <c r="B31" s="77" t="s">
        <v>40</v>
      </c>
      <c r="C31" s="102">
        <v>11203</v>
      </c>
      <c r="D31" s="103">
        <v>12109</v>
      </c>
      <c r="E31" s="103">
        <v>12532</v>
      </c>
      <c r="F31" s="103">
        <v>11515</v>
      </c>
      <c r="G31" s="103">
        <v>10189</v>
      </c>
      <c r="H31" s="103">
        <v>11571</v>
      </c>
      <c r="I31" s="103">
        <v>12994</v>
      </c>
      <c r="J31" s="103">
        <v>16004</v>
      </c>
      <c r="K31" s="103">
        <v>16275</v>
      </c>
      <c r="L31" s="103">
        <v>14504</v>
      </c>
      <c r="M31" s="103">
        <v>14302</v>
      </c>
      <c r="N31" s="104">
        <v>13253</v>
      </c>
      <c r="O31" s="102">
        <v>17333</v>
      </c>
      <c r="P31" s="103">
        <v>18176</v>
      </c>
      <c r="Q31" s="103">
        <v>14690</v>
      </c>
      <c r="R31" s="103">
        <v>13298</v>
      </c>
      <c r="S31" s="103"/>
      <c r="T31" s="103"/>
      <c r="U31" s="104"/>
      <c r="V31" s="222">
        <f t="shared" ref="V31:V36" si="22">IF(ISERROR((O31-C31)/C31)=TRUE,0,(O31-C31)/C31)</f>
        <v>0.54717486387574754</v>
      </c>
      <c r="W31" s="222">
        <f t="shared" ref="W31:W36" si="23">IF(ISERROR((P31-D31)/D31)=TRUE,0,(P31-D31)/D31)</f>
        <v>0.50103229003220739</v>
      </c>
      <c r="X31" s="222">
        <f t="shared" ref="X31:X36" si="24">IF(ISERROR((Q31-E31)/E31)=TRUE,0,(Q31-E31)/E31)</f>
        <v>0.17219917012448133</v>
      </c>
      <c r="Y31" s="255"/>
      <c r="Z31" s="255"/>
      <c r="AA31" s="255"/>
      <c r="AB31" s="256"/>
      <c r="AC31" s="105">
        <f t="shared" ref="AC31:AC35" si="25">O31-C31</f>
        <v>6130</v>
      </c>
      <c r="AD31" s="82">
        <f t="shared" ref="AD31:AD35" si="26">P31-D31</f>
        <v>6067</v>
      </c>
      <c r="AE31" s="83">
        <f t="shared" ref="AE31:AE35" si="27">Q31-E31</f>
        <v>2158</v>
      </c>
      <c r="AF31" s="107"/>
      <c r="AG31" s="107"/>
      <c r="AH31" s="107"/>
      <c r="AI31" s="108"/>
      <c r="AJ31" s="81">
        <f>IF(ISERROR(GETPIVOTDATA("VALUE",'CSS WK pvt'!$J$2,"DT_FILE",AJ$8,"COMMODITY",AJ$6,"TRIM_CAT",TRIM(B31),"TRIM_LINE",A30))=TRUE,0,GETPIVOTDATA("VALUE",'CSS WK pvt'!$J$2,"DT_FILE",AJ$8,"COMMODITY",AJ$6,"TRIM_CAT",TRIM(B31),"TRIM_LINE",A30))</f>
        <v>13298</v>
      </c>
    </row>
    <row r="32" spans="1:36" s="76" customFormat="1" x14ac:dyDescent="0.25">
      <c r="A32" s="187"/>
      <c r="B32" s="77" t="s">
        <v>41</v>
      </c>
      <c r="C32" s="102">
        <v>1888</v>
      </c>
      <c r="D32" s="103">
        <v>1898</v>
      </c>
      <c r="E32" s="103">
        <v>1821</v>
      </c>
      <c r="F32" s="103">
        <v>1643</v>
      </c>
      <c r="G32" s="103">
        <v>1435</v>
      </c>
      <c r="H32" s="103">
        <v>1608</v>
      </c>
      <c r="I32" s="103">
        <v>1908</v>
      </c>
      <c r="J32" s="103">
        <v>2460</v>
      </c>
      <c r="K32" s="103">
        <v>2327</v>
      </c>
      <c r="L32" s="103">
        <v>2123</v>
      </c>
      <c r="M32" s="103">
        <v>2026</v>
      </c>
      <c r="N32" s="104">
        <v>1939</v>
      </c>
      <c r="O32" s="102">
        <v>2153</v>
      </c>
      <c r="P32" s="103">
        <v>1818</v>
      </c>
      <c r="Q32" s="103">
        <v>1606</v>
      </c>
      <c r="R32" s="103">
        <v>1448</v>
      </c>
      <c r="S32" s="103"/>
      <c r="T32" s="103"/>
      <c r="U32" s="104"/>
      <c r="V32" s="222">
        <f t="shared" si="22"/>
        <v>0.14036016949152541</v>
      </c>
      <c r="W32" s="222">
        <f t="shared" si="23"/>
        <v>-4.214963119072708E-2</v>
      </c>
      <c r="X32" s="222">
        <f t="shared" si="24"/>
        <v>-0.11806699615595827</v>
      </c>
      <c r="Y32" s="255"/>
      <c r="Z32" s="255"/>
      <c r="AA32" s="255"/>
      <c r="AB32" s="256"/>
      <c r="AC32" s="105">
        <f t="shared" si="25"/>
        <v>265</v>
      </c>
      <c r="AD32" s="82">
        <f t="shared" si="26"/>
        <v>-80</v>
      </c>
      <c r="AE32" s="83">
        <f t="shared" si="27"/>
        <v>-215</v>
      </c>
      <c r="AF32" s="107"/>
      <c r="AG32" s="107"/>
      <c r="AH32" s="107"/>
      <c r="AI32" s="108"/>
      <c r="AJ32" s="81">
        <f>IF(ISERROR(GETPIVOTDATA("VALUE",'CSS WK pvt'!$J$2,"DT_FILE",AJ$8,"COMMODITY",AJ$6,"TRIM_CAT",TRIM(B32),"TRIM_LINE",A30))=TRUE,0,GETPIVOTDATA("VALUE",'CSS WK pvt'!$J$2,"DT_FILE",AJ$8,"COMMODITY",AJ$6,"TRIM_CAT",TRIM(B32),"TRIM_LINE",A30))</f>
        <v>1448</v>
      </c>
    </row>
    <row r="33" spans="1:36" s="76" customFormat="1" x14ac:dyDescent="0.25">
      <c r="A33" s="187"/>
      <c r="B33" s="77" t="s">
        <v>42</v>
      </c>
      <c r="C33" s="102">
        <v>1753</v>
      </c>
      <c r="D33" s="103">
        <v>1614</v>
      </c>
      <c r="E33" s="103">
        <v>1961</v>
      </c>
      <c r="F33" s="103">
        <v>1640</v>
      </c>
      <c r="G33" s="103">
        <v>1512</v>
      </c>
      <c r="H33" s="103">
        <v>1716</v>
      </c>
      <c r="I33" s="103">
        <v>1745</v>
      </c>
      <c r="J33" s="103">
        <v>1752</v>
      </c>
      <c r="K33" s="103">
        <v>1693</v>
      </c>
      <c r="L33" s="103">
        <v>1755</v>
      </c>
      <c r="M33" s="103">
        <v>1933</v>
      </c>
      <c r="N33" s="104">
        <v>1552</v>
      </c>
      <c r="O33" s="102">
        <v>2196</v>
      </c>
      <c r="P33" s="103">
        <v>3173</v>
      </c>
      <c r="Q33" s="103">
        <v>1787</v>
      </c>
      <c r="R33" s="103">
        <v>1659</v>
      </c>
      <c r="S33" s="103"/>
      <c r="T33" s="103"/>
      <c r="U33" s="104"/>
      <c r="V33" s="222">
        <f t="shared" si="22"/>
        <v>0.25270964061608669</v>
      </c>
      <c r="W33" s="222">
        <f t="shared" si="23"/>
        <v>0.96592317224287483</v>
      </c>
      <c r="X33" s="222">
        <f t="shared" si="24"/>
        <v>-8.8730239673635899E-2</v>
      </c>
      <c r="Y33" s="255"/>
      <c r="Z33" s="255"/>
      <c r="AA33" s="255"/>
      <c r="AB33" s="256"/>
      <c r="AC33" s="105">
        <f t="shared" si="25"/>
        <v>443</v>
      </c>
      <c r="AD33" s="82">
        <f t="shared" si="26"/>
        <v>1559</v>
      </c>
      <c r="AE33" s="83">
        <f t="shared" si="27"/>
        <v>-174</v>
      </c>
      <c r="AF33" s="107"/>
      <c r="AG33" s="107"/>
      <c r="AH33" s="107"/>
      <c r="AI33" s="108"/>
      <c r="AJ33" s="81">
        <f>IF(ISERROR(GETPIVOTDATA("VALUE",'CSS WK pvt'!$J$2,"DT_FILE",AJ$8,"COMMODITY",AJ$6,"TRIM_CAT",TRIM(B33),"TRIM_LINE",A30))=TRUE,0,GETPIVOTDATA("VALUE",'CSS WK pvt'!$J$2,"DT_FILE",AJ$8,"COMMODITY",AJ$6,"TRIM_CAT",TRIM(B33),"TRIM_LINE",A30))</f>
        <v>1659</v>
      </c>
    </row>
    <row r="34" spans="1:36" s="76" customFormat="1" x14ac:dyDescent="0.25">
      <c r="A34" s="187"/>
      <c r="B34" s="77" t="s">
        <v>43</v>
      </c>
      <c r="C34" s="102">
        <v>241</v>
      </c>
      <c r="D34" s="103">
        <v>214</v>
      </c>
      <c r="E34" s="103">
        <v>246</v>
      </c>
      <c r="F34" s="103">
        <v>204</v>
      </c>
      <c r="G34" s="103">
        <v>206</v>
      </c>
      <c r="H34" s="103">
        <v>240</v>
      </c>
      <c r="I34" s="103">
        <v>244</v>
      </c>
      <c r="J34" s="103">
        <v>224</v>
      </c>
      <c r="K34" s="103">
        <v>233</v>
      </c>
      <c r="L34" s="103">
        <v>222</v>
      </c>
      <c r="M34" s="103">
        <v>256</v>
      </c>
      <c r="N34" s="104">
        <v>176</v>
      </c>
      <c r="O34" s="102">
        <v>267</v>
      </c>
      <c r="P34" s="103">
        <v>493</v>
      </c>
      <c r="Q34" s="103">
        <v>287</v>
      </c>
      <c r="R34" s="103">
        <v>228</v>
      </c>
      <c r="S34" s="103"/>
      <c r="T34" s="103"/>
      <c r="U34" s="104"/>
      <c r="V34" s="222">
        <f t="shared" si="22"/>
        <v>0.1078838174273859</v>
      </c>
      <c r="W34" s="222">
        <f t="shared" si="23"/>
        <v>1.3037383177570094</v>
      </c>
      <c r="X34" s="222">
        <f t="shared" si="24"/>
        <v>0.16666666666666666</v>
      </c>
      <c r="Y34" s="255"/>
      <c r="Z34" s="255"/>
      <c r="AA34" s="255"/>
      <c r="AB34" s="256"/>
      <c r="AC34" s="105">
        <f t="shared" si="25"/>
        <v>26</v>
      </c>
      <c r="AD34" s="82">
        <f t="shared" si="26"/>
        <v>279</v>
      </c>
      <c r="AE34" s="83">
        <f t="shared" si="27"/>
        <v>41</v>
      </c>
      <c r="AF34" s="107"/>
      <c r="AG34" s="107"/>
      <c r="AH34" s="107"/>
      <c r="AI34" s="108"/>
      <c r="AJ34" s="81">
        <f>IF(ISERROR(GETPIVOTDATA("VALUE",'CSS WK pvt'!$J$2,"DT_FILE",AJ$8,"COMMODITY",AJ$6,"TRIM_CAT",TRIM(B34),"TRIM_LINE",A30))=TRUE,0,GETPIVOTDATA("VALUE",'CSS WK pvt'!$J$2,"DT_FILE",AJ$8,"COMMODITY",AJ$6,"TRIM_CAT",TRIM(B34),"TRIM_LINE",A30))</f>
        <v>228</v>
      </c>
    </row>
    <row r="35" spans="1:36" s="76" customFormat="1" x14ac:dyDescent="0.25">
      <c r="A35" s="187"/>
      <c r="B35" s="77" t="s">
        <v>44</v>
      </c>
      <c r="C35" s="102">
        <v>15</v>
      </c>
      <c r="D35" s="103">
        <v>14</v>
      </c>
      <c r="E35" s="103">
        <v>12</v>
      </c>
      <c r="F35" s="103">
        <v>14</v>
      </c>
      <c r="G35" s="103">
        <v>10</v>
      </c>
      <c r="H35" s="103">
        <v>17</v>
      </c>
      <c r="I35" s="103">
        <v>11</v>
      </c>
      <c r="J35" s="103">
        <v>20</v>
      </c>
      <c r="K35" s="103">
        <v>14</v>
      </c>
      <c r="L35" s="103">
        <v>13</v>
      </c>
      <c r="M35" s="103">
        <v>30</v>
      </c>
      <c r="N35" s="104">
        <v>11</v>
      </c>
      <c r="O35" s="102">
        <v>16</v>
      </c>
      <c r="P35" s="103">
        <v>32</v>
      </c>
      <c r="Q35" s="103">
        <v>24</v>
      </c>
      <c r="R35" s="103">
        <v>26</v>
      </c>
      <c r="S35" s="103"/>
      <c r="T35" s="103"/>
      <c r="U35" s="104"/>
      <c r="V35" s="222">
        <f t="shared" si="22"/>
        <v>6.6666666666666666E-2</v>
      </c>
      <c r="W35" s="222">
        <f t="shared" si="23"/>
        <v>1.2857142857142858</v>
      </c>
      <c r="X35" s="222">
        <f t="shared" si="24"/>
        <v>1</v>
      </c>
      <c r="Y35" s="255"/>
      <c r="Z35" s="255"/>
      <c r="AA35" s="255"/>
      <c r="AB35" s="256"/>
      <c r="AC35" s="105">
        <f t="shared" si="25"/>
        <v>1</v>
      </c>
      <c r="AD35" s="82">
        <f t="shared" si="26"/>
        <v>18</v>
      </c>
      <c r="AE35" s="83">
        <f t="shared" si="27"/>
        <v>12</v>
      </c>
      <c r="AF35" s="107"/>
      <c r="AG35" s="107"/>
      <c r="AH35" s="107"/>
      <c r="AI35" s="108"/>
      <c r="AJ35" s="81">
        <f>IF(ISERROR(GETPIVOTDATA("VALUE",'CSS WK pvt'!$J$2,"DT_FILE",AJ$8,"COMMODITY",AJ$6,"TRIM_CAT",TRIM(B35),"TRIM_LINE",A30))=TRUE,0,GETPIVOTDATA("VALUE",'CSS WK pvt'!$J$2,"DT_FILE",AJ$8,"COMMODITY",AJ$6,"TRIM_CAT",TRIM(B35),"TRIM_LINE",A30))</f>
        <v>26</v>
      </c>
    </row>
    <row r="36" spans="1:36" s="93" customFormat="1" x14ac:dyDescent="0.25">
      <c r="A36" s="188"/>
      <c r="B36" s="77" t="s">
        <v>45</v>
      </c>
      <c r="C36" s="173">
        <f>SUM(C31:C35)</f>
        <v>15100</v>
      </c>
      <c r="D36" s="174">
        <f t="shared" ref="D36:AJ36" si="28">SUM(D31:D35)</f>
        <v>15849</v>
      </c>
      <c r="E36" s="174">
        <f t="shared" si="28"/>
        <v>16572</v>
      </c>
      <c r="F36" s="174">
        <f t="shared" si="28"/>
        <v>15016</v>
      </c>
      <c r="G36" s="174">
        <f t="shared" si="28"/>
        <v>13352</v>
      </c>
      <c r="H36" s="174">
        <f t="shared" si="28"/>
        <v>15152</v>
      </c>
      <c r="I36" s="174">
        <f t="shared" si="28"/>
        <v>16902</v>
      </c>
      <c r="J36" s="174">
        <f t="shared" si="28"/>
        <v>20460</v>
      </c>
      <c r="K36" s="174">
        <f t="shared" si="28"/>
        <v>20542</v>
      </c>
      <c r="L36" s="174">
        <f t="shared" si="28"/>
        <v>18617</v>
      </c>
      <c r="M36" s="174">
        <f t="shared" si="28"/>
        <v>18547</v>
      </c>
      <c r="N36" s="175">
        <f t="shared" si="28"/>
        <v>16931</v>
      </c>
      <c r="O36" s="173">
        <f t="shared" si="28"/>
        <v>21965</v>
      </c>
      <c r="P36" s="174">
        <v>23692</v>
      </c>
      <c r="Q36" s="174">
        <v>18394</v>
      </c>
      <c r="R36" s="174">
        <v>16659</v>
      </c>
      <c r="S36" s="174"/>
      <c r="T36" s="174"/>
      <c r="U36" s="175"/>
      <c r="V36" s="257">
        <f t="shared" si="22"/>
        <v>0.454635761589404</v>
      </c>
      <c r="W36" s="258">
        <f t="shared" si="23"/>
        <v>0.49485771972995141</v>
      </c>
      <c r="X36" s="259">
        <f t="shared" si="24"/>
        <v>0.10994448467294231</v>
      </c>
      <c r="Y36" s="259"/>
      <c r="Z36" s="259"/>
      <c r="AA36" s="259"/>
      <c r="AB36" s="260"/>
      <c r="AC36" s="109">
        <f>SUM(AC31:AC35)</f>
        <v>6865</v>
      </c>
      <c r="AD36" s="176">
        <f t="shared" si="28"/>
        <v>7843</v>
      </c>
      <c r="AE36" s="177">
        <f t="shared" si="28"/>
        <v>1822</v>
      </c>
      <c r="AF36" s="177"/>
      <c r="AG36" s="177"/>
      <c r="AH36" s="177"/>
      <c r="AI36" s="178"/>
      <c r="AJ36" s="109">
        <f t="shared" si="28"/>
        <v>16659</v>
      </c>
    </row>
    <row r="37" spans="1:36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261"/>
      <c r="W37" s="262"/>
      <c r="X37" s="263"/>
      <c r="Y37" s="263"/>
      <c r="Z37" s="263"/>
      <c r="AA37" s="263"/>
      <c r="AB37" s="264"/>
      <c r="AC37" s="114"/>
      <c r="AD37" s="115"/>
      <c r="AE37" s="116"/>
      <c r="AF37" s="116"/>
      <c r="AG37" s="116"/>
      <c r="AH37" s="116"/>
      <c r="AI37" s="117"/>
      <c r="AJ37" s="114"/>
    </row>
    <row r="38" spans="1:36" s="76" customFormat="1" x14ac:dyDescent="0.25">
      <c r="A38" s="187"/>
      <c r="B38" s="77" t="s">
        <v>40</v>
      </c>
      <c r="C38" s="102">
        <v>19416</v>
      </c>
      <c r="D38" s="103">
        <v>19623</v>
      </c>
      <c r="E38" s="103">
        <v>19427</v>
      </c>
      <c r="F38" s="103">
        <v>20354</v>
      </c>
      <c r="G38" s="103">
        <v>20256</v>
      </c>
      <c r="H38" s="103">
        <v>19361</v>
      </c>
      <c r="I38" s="103">
        <v>19347</v>
      </c>
      <c r="J38" s="103">
        <v>20115</v>
      </c>
      <c r="K38" s="103">
        <v>25355</v>
      </c>
      <c r="L38" s="103">
        <v>27580</v>
      </c>
      <c r="M38" s="103">
        <v>29057</v>
      </c>
      <c r="N38" s="104">
        <v>27880</v>
      </c>
      <c r="O38" s="102">
        <v>29264</v>
      </c>
      <c r="P38" s="103">
        <v>35087</v>
      </c>
      <c r="Q38" s="103">
        <v>39180</v>
      </c>
      <c r="R38" s="103">
        <v>39826</v>
      </c>
      <c r="S38" s="103"/>
      <c r="T38" s="103"/>
      <c r="U38" s="104"/>
      <c r="V38" s="222">
        <f t="shared" ref="V38:V43" si="29">IF(ISERROR((O38-C38)/C38)=TRUE,0,(O38-C38)/C38)</f>
        <v>0.50721054800164811</v>
      </c>
      <c r="W38" s="222">
        <f t="shared" ref="W38:W43" si="30">IF(ISERROR((P38-D38)/D38)=TRUE,0,(P38-D38)/D38)</f>
        <v>0.78805483361361672</v>
      </c>
      <c r="X38" s="222">
        <f t="shared" ref="X38:X43" si="31">IF(ISERROR((Q38-E38)/E38)=TRUE,0,(Q38-E38)/E38)</f>
        <v>1.0167807690327895</v>
      </c>
      <c r="Y38" s="255"/>
      <c r="Z38" s="255"/>
      <c r="AA38" s="255"/>
      <c r="AB38" s="256"/>
      <c r="AC38" s="105">
        <f t="shared" ref="AC38:AC42" si="32">O38-C38</f>
        <v>9848</v>
      </c>
      <c r="AD38" s="82">
        <f t="shared" ref="AD38:AD42" si="33">P38-D38</f>
        <v>15464</v>
      </c>
      <c r="AE38" s="83">
        <f t="shared" ref="AE38:AE42" si="34">Q38-E38</f>
        <v>19753</v>
      </c>
      <c r="AF38" s="107"/>
      <c r="AG38" s="107"/>
      <c r="AH38" s="107"/>
      <c r="AI38" s="108"/>
      <c r="AJ38" s="81">
        <f>IF(ISERROR(GETPIVOTDATA("VALUE",'CSS WK pvt'!$J$2,"DT_FILE",AJ$8,"COMMODITY",AJ$6,"TRIM_CAT",TRIM(B38),"TRIM_LINE",A37))=TRUE,0,GETPIVOTDATA("VALUE",'CSS WK pvt'!$J$2,"DT_FILE",AJ$8,"COMMODITY",AJ$6,"TRIM_CAT",TRIM(B38),"TRIM_LINE",A37))</f>
        <v>39826</v>
      </c>
    </row>
    <row r="39" spans="1:36" s="76" customFormat="1" x14ac:dyDescent="0.25">
      <c r="A39" s="187"/>
      <c r="B39" s="77" t="s">
        <v>41</v>
      </c>
      <c r="C39" s="102">
        <v>8625</v>
      </c>
      <c r="D39" s="103">
        <v>8706</v>
      </c>
      <c r="E39" s="103">
        <v>8325</v>
      </c>
      <c r="F39" s="103">
        <v>8471</v>
      </c>
      <c r="G39" s="103">
        <v>8406</v>
      </c>
      <c r="H39" s="103">
        <v>8236</v>
      </c>
      <c r="I39" s="103">
        <v>8288</v>
      </c>
      <c r="J39" s="103">
        <v>8487</v>
      </c>
      <c r="K39" s="103">
        <v>9524</v>
      </c>
      <c r="L39" s="103">
        <v>10026</v>
      </c>
      <c r="M39" s="103">
        <v>10503</v>
      </c>
      <c r="N39" s="104">
        <v>9985</v>
      </c>
      <c r="O39" s="102">
        <v>10101</v>
      </c>
      <c r="P39" s="103">
        <v>10497</v>
      </c>
      <c r="Q39" s="103">
        <v>10186</v>
      </c>
      <c r="R39" s="103">
        <v>10087</v>
      </c>
      <c r="S39" s="103"/>
      <c r="T39" s="103"/>
      <c r="U39" s="104"/>
      <c r="V39" s="222">
        <f t="shared" si="29"/>
        <v>0.1711304347826087</v>
      </c>
      <c r="W39" s="222">
        <f t="shared" si="30"/>
        <v>0.20572019297036526</v>
      </c>
      <c r="X39" s="222">
        <f t="shared" si="31"/>
        <v>0.22354354354354355</v>
      </c>
      <c r="Y39" s="255"/>
      <c r="Z39" s="255"/>
      <c r="AA39" s="255"/>
      <c r="AB39" s="256"/>
      <c r="AC39" s="105">
        <f t="shared" si="32"/>
        <v>1476</v>
      </c>
      <c r="AD39" s="82">
        <f t="shared" si="33"/>
        <v>1791</v>
      </c>
      <c r="AE39" s="83">
        <f t="shared" si="34"/>
        <v>1861</v>
      </c>
      <c r="AF39" s="107"/>
      <c r="AG39" s="107"/>
      <c r="AH39" s="107"/>
      <c r="AI39" s="108"/>
      <c r="AJ39" s="81">
        <f>IF(ISERROR(GETPIVOTDATA("VALUE",'CSS WK pvt'!$J$2,"DT_FILE",AJ$8,"COMMODITY",AJ$6,"TRIM_CAT",TRIM(B39),"TRIM_LINE",A37))=TRUE,0,GETPIVOTDATA("VALUE",'CSS WK pvt'!$J$2,"DT_FILE",AJ$8,"COMMODITY",AJ$6,"TRIM_CAT",TRIM(B39),"TRIM_LINE",A37))</f>
        <v>10087</v>
      </c>
    </row>
    <row r="40" spans="1:36" s="76" customFormat="1" x14ac:dyDescent="0.25">
      <c r="A40" s="187"/>
      <c r="B40" s="77" t="s">
        <v>42</v>
      </c>
      <c r="C40" s="102">
        <v>1684</v>
      </c>
      <c r="D40" s="103">
        <v>1782</v>
      </c>
      <c r="E40" s="103">
        <v>1805</v>
      </c>
      <c r="F40" s="103">
        <v>1994</v>
      </c>
      <c r="G40" s="103">
        <v>2058</v>
      </c>
      <c r="H40" s="103">
        <v>1940</v>
      </c>
      <c r="I40" s="103">
        <v>2044</v>
      </c>
      <c r="J40" s="103">
        <v>2144</v>
      </c>
      <c r="K40" s="103">
        <v>2230</v>
      </c>
      <c r="L40" s="103">
        <v>2235</v>
      </c>
      <c r="M40" s="103">
        <v>2412</v>
      </c>
      <c r="N40" s="104">
        <v>2327</v>
      </c>
      <c r="O40" s="102">
        <v>2635</v>
      </c>
      <c r="P40" s="103">
        <v>3581</v>
      </c>
      <c r="Q40" s="103">
        <v>4628</v>
      </c>
      <c r="R40" s="103">
        <v>4708</v>
      </c>
      <c r="S40" s="103"/>
      <c r="T40" s="103"/>
      <c r="U40" s="104"/>
      <c r="V40" s="222">
        <f t="shared" si="29"/>
        <v>0.56472684085510694</v>
      </c>
      <c r="W40" s="222">
        <f t="shared" si="30"/>
        <v>1.0095398428731761</v>
      </c>
      <c r="X40" s="222">
        <f t="shared" si="31"/>
        <v>1.56398891966759</v>
      </c>
      <c r="Y40" s="255"/>
      <c r="Z40" s="255"/>
      <c r="AA40" s="255"/>
      <c r="AB40" s="256"/>
      <c r="AC40" s="105">
        <f t="shared" si="32"/>
        <v>951</v>
      </c>
      <c r="AD40" s="82">
        <f t="shared" si="33"/>
        <v>1799</v>
      </c>
      <c r="AE40" s="83">
        <f t="shared" si="34"/>
        <v>2823</v>
      </c>
      <c r="AF40" s="107"/>
      <c r="AG40" s="107"/>
      <c r="AH40" s="107"/>
      <c r="AI40" s="108"/>
      <c r="AJ40" s="81">
        <f>IF(ISERROR(GETPIVOTDATA("VALUE",'CSS WK pvt'!$J$2,"DT_FILE",AJ$8,"COMMODITY",AJ$6,"TRIM_CAT",TRIM(B40),"TRIM_LINE",A37))=TRUE,0,GETPIVOTDATA("VALUE",'CSS WK pvt'!$J$2,"DT_FILE",AJ$8,"COMMODITY",AJ$6,"TRIM_CAT",TRIM(B40),"TRIM_LINE",A37))</f>
        <v>4708</v>
      </c>
    </row>
    <row r="41" spans="1:36" s="76" customFormat="1" x14ac:dyDescent="0.25">
      <c r="A41" s="187"/>
      <c r="B41" s="77" t="s">
        <v>43</v>
      </c>
      <c r="C41" s="102">
        <v>176</v>
      </c>
      <c r="D41" s="103">
        <v>184</v>
      </c>
      <c r="E41" s="103">
        <v>172</v>
      </c>
      <c r="F41" s="103">
        <v>180</v>
      </c>
      <c r="G41" s="103">
        <v>189</v>
      </c>
      <c r="H41" s="103">
        <v>157</v>
      </c>
      <c r="I41" s="103">
        <v>165</v>
      </c>
      <c r="J41" s="103">
        <v>177</v>
      </c>
      <c r="K41" s="103">
        <v>223</v>
      </c>
      <c r="L41" s="103">
        <v>217</v>
      </c>
      <c r="M41" s="103">
        <v>218</v>
      </c>
      <c r="N41" s="104">
        <v>194</v>
      </c>
      <c r="O41" s="102">
        <v>224</v>
      </c>
      <c r="P41" s="103">
        <v>346</v>
      </c>
      <c r="Q41" s="103">
        <v>474</v>
      </c>
      <c r="R41" s="103">
        <v>494</v>
      </c>
      <c r="S41" s="103"/>
      <c r="T41" s="103"/>
      <c r="U41" s="104"/>
      <c r="V41" s="222">
        <f t="shared" si="29"/>
        <v>0.27272727272727271</v>
      </c>
      <c r="W41" s="222">
        <f t="shared" si="30"/>
        <v>0.88043478260869568</v>
      </c>
      <c r="X41" s="222">
        <f t="shared" si="31"/>
        <v>1.7558139534883721</v>
      </c>
      <c r="Y41" s="255"/>
      <c r="Z41" s="255"/>
      <c r="AA41" s="255"/>
      <c r="AB41" s="256"/>
      <c r="AC41" s="105">
        <f t="shared" si="32"/>
        <v>48</v>
      </c>
      <c r="AD41" s="82">
        <f t="shared" si="33"/>
        <v>162</v>
      </c>
      <c r="AE41" s="83">
        <f t="shared" si="34"/>
        <v>302</v>
      </c>
      <c r="AF41" s="107"/>
      <c r="AG41" s="107"/>
      <c r="AH41" s="107"/>
      <c r="AI41" s="108"/>
      <c r="AJ41" s="81">
        <f>IF(ISERROR(GETPIVOTDATA("VALUE",'CSS WK pvt'!$J$2,"DT_FILE",AJ$8,"COMMODITY",AJ$6,"TRIM_CAT",TRIM(B41),"TRIM_LINE",A37))=TRUE,0,GETPIVOTDATA("VALUE",'CSS WK pvt'!$J$2,"DT_FILE",AJ$8,"COMMODITY",AJ$6,"TRIM_CAT",TRIM(B41),"TRIM_LINE",A37))</f>
        <v>494</v>
      </c>
    </row>
    <row r="42" spans="1:36" s="76" customFormat="1" x14ac:dyDescent="0.25">
      <c r="A42" s="187"/>
      <c r="B42" s="77" t="s">
        <v>44</v>
      </c>
      <c r="C42" s="102">
        <v>12</v>
      </c>
      <c r="D42" s="103">
        <v>15</v>
      </c>
      <c r="E42" s="103">
        <v>20</v>
      </c>
      <c r="F42" s="103">
        <v>17</v>
      </c>
      <c r="G42" s="103">
        <v>16</v>
      </c>
      <c r="H42" s="103">
        <v>15</v>
      </c>
      <c r="I42" s="103">
        <v>18</v>
      </c>
      <c r="J42" s="103">
        <v>13</v>
      </c>
      <c r="K42" s="103">
        <v>13</v>
      </c>
      <c r="L42" s="103">
        <v>14</v>
      </c>
      <c r="M42" s="103">
        <v>12</v>
      </c>
      <c r="N42" s="104">
        <v>15</v>
      </c>
      <c r="O42" s="102">
        <v>12</v>
      </c>
      <c r="P42" s="103">
        <v>19</v>
      </c>
      <c r="Q42" s="103">
        <v>24</v>
      </c>
      <c r="R42" s="103">
        <v>29</v>
      </c>
      <c r="S42" s="103"/>
      <c r="T42" s="103"/>
      <c r="U42" s="104"/>
      <c r="V42" s="222">
        <f t="shared" si="29"/>
        <v>0</v>
      </c>
      <c r="W42" s="222">
        <f t="shared" si="30"/>
        <v>0.26666666666666666</v>
      </c>
      <c r="X42" s="222">
        <f t="shared" si="31"/>
        <v>0.2</v>
      </c>
      <c r="Y42" s="255"/>
      <c r="Z42" s="255"/>
      <c r="AA42" s="255"/>
      <c r="AB42" s="256"/>
      <c r="AC42" s="105">
        <f t="shared" si="32"/>
        <v>0</v>
      </c>
      <c r="AD42" s="82">
        <f t="shared" si="33"/>
        <v>4</v>
      </c>
      <c r="AE42" s="83">
        <f t="shared" si="34"/>
        <v>4</v>
      </c>
      <c r="AF42" s="107"/>
      <c r="AG42" s="107"/>
      <c r="AH42" s="107"/>
      <c r="AI42" s="108"/>
      <c r="AJ42" s="81">
        <f>IF(ISERROR(GETPIVOTDATA("VALUE",'CSS WK pvt'!$J$2,"DT_FILE",AJ$8,"COMMODITY",AJ$6,"TRIM_CAT",TRIM(B42),"TRIM_LINE",A37))=TRUE,0,GETPIVOTDATA("VALUE",'CSS WK pvt'!$J$2,"DT_FILE",AJ$8,"COMMODITY",AJ$6,"TRIM_CAT",TRIM(B42),"TRIM_LINE",A37))</f>
        <v>29</v>
      </c>
    </row>
    <row r="43" spans="1:36" s="93" customFormat="1" ht="15.75" thickBot="1" x14ac:dyDescent="0.3">
      <c r="A43" s="188"/>
      <c r="B43" s="85" t="s">
        <v>45</v>
      </c>
      <c r="C43" s="86">
        <f>SUM(C38:C42)</f>
        <v>29913</v>
      </c>
      <c r="D43" s="87">
        <f t="shared" ref="D43:AJ43" si="35">SUM(D38:D42)</f>
        <v>30310</v>
      </c>
      <c r="E43" s="87">
        <f t="shared" si="35"/>
        <v>29749</v>
      </c>
      <c r="F43" s="87">
        <f t="shared" si="35"/>
        <v>31016</v>
      </c>
      <c r="G43" s="87">
        <f t="shared" si="35"/>
        <v>30925</v>
      </c>
      <c r="H43" s="87">
        <f t="shared" si="35"/>
        <v>29709</v>
      </c>
      <c r="I43" s="87">
        <f t="shared" si="35"/>
        <v>29862</v>
      </c>
      <c r="J43" s="87">
        <f t="shared" si="35"/>
        <v>30936</v>
      </c>
      <c r="K43" s="87">
        <f t="shared" si="35"/>
        <v>37345</v>
      </c>
      <c r="L43" s="87">
        <f t="shared" si="35"/>
        <v>40072</v>
      </c>
      <c r="M43" s="87">
        <f t="shared" si="35"/>
        <v>42202</v>
      </c>
      <c r="N43" s="88">
        <f t="shared" si="35"/>
        <v>40401</v>
      </c>
      <c r="O43" s="86">
        <f t="shared" si="35"/>
        <v>42236</v>
      </c>
      <c r="P43" s="87">
        <v>49530</v>
      </c>
      <c r="Q43" s="87">
        <v>54492</v>
      </c>
      <c r="R43" s="87">
        <v>55144</v>
      </c>
      <c r="S43" s="87"/>
      <c r="T43" s="87"/>
      <c r="U43" s="88"/>
      <c r="V43" s="223">
        <f t="shared" si="29"/>
        <v>0.41196135459499217</v>
      </c>
      <c r="W43" s="227">
        <f t="shared" si="30"/>
        <v>0.63411415374463875</v>
      </c>
      <c r="X43" s="228">
        <f t="shared" si="31"/>
        <v>0.83172543614911421</v>
      </c>
      <c r="Y43" s="228"/>
      <c r="Z43" s="228"/>
      <c r="AA43" s="228"/>
      <c r="AB43" s="229"/>
      <c r="AC43" s="89">
        <f>SUM(AC38:AC42)</f>
        <v>12323</v>
      </c>
      <c r="AD43" s="90">
        <f t="shared" si="35"/>
        <v>19220</v>
      </c>
      <c r="AE43" s="91">
        <f t="shared" si="35"/>
        <v>24743</v>
      </c>
      <c r="AF43" s="91"/>
      <c r="AG43" s="91"/>
      <c r="AH43" s="91"/>
      <c r="AI43" s="92"/>
      <c r="AJ43" s="89">
        <f t="shared" si="35"/>
        <v>55144</v>
      </c>
    </row>
    <row r="44" spans="1:36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249"/>
      <c r="W44" s="250"/>
      <c r="X44" s="251"/>
      <c r="Y44" s="251"/>
      <c r="Z44" s="251"/>
      <c r="AA44" s="251"/>
      <c r="AB44" s="252"/>
      <c r="AC44" s="121"/>
      <c r="AD44" s="122"/>
      <c r="AE44" s="123"/>
      <c r="AF44" s="123"/>
      <c r="AG44" s="123"/>
      <c r="AH44" s="123"/>
      <c r="AI44" s="124"/>
      <c r="AJ44" s="121"/>
    </row>
    <row r="45" spans="1:36" s="49" customFormat="1" x14ac:dyDescent="0.25">
      <c r="A45" s="187"/>
      <c r="B45" s="50" t="s">
        <v>40</v>
      </c>
      <c r="C45" s="51">
        <v>8438345.2100000009</v>
      </c>
      <c r="D45" s="52">
        <v>8657784.0199999996</v>
      </c>
      <c r="E45" s="52">
        <v>6848513.6200000001</v>
      </c>
      <c r="F45" s="52">
        <v>5808898.4900000002</v>
      </c>
      <c r="G45" s="52">
        <v>7096342.1900000004</v>
      </c>
      <c r="H45" s="52">
        <v>9466796.1500000004</v>
      </c>
      <c r="I45" s="52">
        <v>10947284.140000001</v>
      </c>
      <c r="J45" s="52">
        <v>9316186.9900000002</v>
      </c>
      <c r="K45" s="52">
        <v>8279962.3399999999</v>
      </c>
      <c r="L45" s="52">
        <v>7756521.2000000002</v>
      </c>
      <c r="M45" s="52">
        <v>8194074.71</v>
      </c>
      <c r="N45" s="53">
        <v>10749333.18</v>
      </c>
      <c r="O45" s="51">
        <v>10425564.279999999</v>
      </c>
      <c r="P45" s="52">
        <v>10149610</v>
      </c>
      <c r="Q45" s="52">
        <v>9310253</v>
      </c>
      <c r="R45" s="52">
        <v>9523714</v>
      </c>
      <c r="S45" s="52"/>
      <c r="T45" s="52"/>
      <c r="U45" s="53"/>
      <c r="V45" s="222">
        <f t="shared" ref="V45:V50" si="36">IF(ISERROR((O45-C45)/C45)=TRUE,0,(O45-C45)/C45)</f>
        <v>0.23549866953120283</v>
      </c>
      <c r="W45" s="222">
        <f t="shared" ref="W45:W50" si="37">IF(ISERROR((P45-D45)/D45)=TRUE,0,(P45-D45)/D45)</f>
        <v>0.17231037140148023</v>
      </c>
      <c r="X45" s="222">
        <f t="shared" ref="X45:X50" si="38">IF(ISERROR((Q45-E45)/E45)=TRUE,0,(Q45-E45)/E45)</f>
        <v>0.35945600995972027</v>
      </c>
      <c r="Y45" s="255"/>
      <c r="Z45" s="255"/>
      <c r="AA45" s="255"/>
      <c r="AB45" s="256"/>
      <c r="AC45" s="54">
        <f t="shared" ref="AC45:AC49" si="39">O45-C45</f>
        <v>1987219.0699999984</v>
      </c>
      <c r="AD45" s="82">
        <f t="shared" ref="AD45:AD49" si="40">P45-D45</f>
        <v>1491825.9800000004</v>
      </c>
      <c r="AE45" s="83">
        <f t="shared" ref="AE45:AE49" si="41">Q45-E45</f>
        <v>2461739.38</v>
      </c>
      <c r="AF45" s="56"/>
      <c r="AG45" s="56"/>
      <c r="AH45" s="56"/>
      <c r="AI45" s="57"/>
      <c r="AJ45" s="81">
        <f>IF(ISERROR(GETPIVOTDATA("VALUE",'CSS WK pvt'!$J$2,"DT_FILE",AJ$8,"COMMODITY",AJ$6,"TRIM_CAT",TRIM(B45),"TRIM_LINE",A44))=TRUE,0,GETPIVOTDATA("VALUE",'CSS WK pvt'!$J$2,"DT_FILE",AJ$8,"COMMODITY",AJ$6,"TRIM_CAT",TRIM(B45),"TRIM_LINE",A44))</f>
        <v>9523714</v>
      </c>
    </row>
    <row r="46" spans="1:36" s="49" customFormat="1" x14ac:dyDescent="0.25">
      <c r="A46" s="187"/>
      <c r="B46" s="50" t="s">
        <v>41</v>
      </c>
      <c r="C46" s="51">
        <v>1724403.37</v>
      </c>
      <c r="D46" s="52">
        <v>1668604.55</v>
      </c>
      <c r="E46" s="52">
        <v>1339641.53</v>
      </c>
      <c r="F46" s="52">
        <v>1139012.5900000001</v>
      </c>
      <c r="G46" s="52">
        <v>1278865.45</v>
      </c>
      <c r="H46" s="52">
        <v>1520501.1</v>
      </c>
      <c r="I46" s="52">
        <v>1803909.28</v>
      </c>
      <c r="J46" s="52">
        <v>1596834.81</v>
      </c>
      <c r="K46" s="52">
        <v>1381152.22</v>
      </c>
      <c r="L46" s="52">
        <v>1421637.6</v>
      </c>
      <c r="M46" s="52">
        <v>1526355.72</v>
      </c>
      <c r="N46" s="53">
        <v>1827968.06</v>
      </c>
      <c r="O46" s="51">
        <v>1620197.28</v>
      </c>
      <c r="P46" s="52">
        <v>1463095</v>
      </c>
      <c r="Q46" s="52">
        <v>1343069</v>
      </c>
      <c r="R46" s="52">
        <v>1343701</v>
      </c>
      <c r="S46" s="52"/>
      <c r="T46" s="52"/>
      <c r="U46" s="53"/>
      <c r="V46" s="222">
        <f t="shared" si="36"/>
        <v>-6.0430228688314429E-2</v>
      </c>
      <c r="W46" s="222">
        <f t="shared" si="37"/>
        <v>-0.12316252523703117</v>
      </c>
      <c r="X46" s="222">
        <f t="shared" si="38"/>
        <v>2.5584978692023471E-3</v>
      </c>
      <c r="Y46" s="255"/>
      <c r="Z46" s="255"/>
      <c r="AA46" s="255"/>
      <c r="AB46" s="256"/>
      <c r="AC46" s="54">
        <f t="shared" si="39"/>
        <v>-104206.09000000008</v>
      </c>
      <c r="AD46" s="82">
        <f t="shared" si="40"/>
        <v>-205509.55000000005</v>
      </c>
      <c r="AE46" s="83">
        <f t="shared" si="41"/>
        <v>3427.4699999999721</v>
      </c>
      <c r="AF46" s="56"/>
      <c r="AG46" s="56"/>
      <c r="AH46" s="56"/>
      <c r="AI46" s="57"/>
      <c r="AJ46" s="81">
        <f>IF(ISERROR(GETPIVOTDATA("VALUE",'CSS WK pvt'!$J$2,"DT_FILE",AJ$8,"COMMODITY",AJ$6,"TRIM_CAT",TRIM(B46),"TRIM_LINE",A44))=TRUE,0,GETPIVOTDATA("VALUE",'CSS WK pvt'!$J$2,"DT_FILE",AJ$8,"COMMODITY",AJ$6,"TRIM_CAT",TRIM(B46),"TRIM_LINE",A44))</f>
        <v>1343701</v>
      </c>
    </row>
    <row r="47" spans="1:36" s="49" customFormat="1" x14ac:dyDescent="0.25">
      <c r="A47" s="187"/>
      <c r="B47" s="50" t="s">
        <v>42</v>
      </c>
      <c r="C47" s="51">
        <v>1566810.89</v>
      </c>
      <c r="D47" s="52">
        <v>1706752.69</v>
      </c>
      <c r="E47" s="52">
        <v>1439270.83</v>
      </c>
      <c r="F47" s="52">
        <v>1084967.5</v>
      </c>
      <c r="G47" s="52">
        <v>1514614.33</v>
      </c>
      <c r="H47" s="52">
        <v>1473868.46</v>
      </c>
      <c r="I47" s="52">
        <v>1799603.87</v>
      </c>
      <c r="J47" s="52">
        <v>1494683.04</v>
      </c>
      <c r="K47" s="52">
        <v>1544251.37</v>
      </c>
      <c r="L47" s="52">
        <v>1457698.59</v>
      </c>
      <c r="M47" s="52">
        <v>1526528.26</v>
      </c>
      <c r="N47" s="53">
        <v>1727451.31</v>
      </c>
      <c r="O47" s="51">
        <v>2096007.58</v>
      </c>
      <c r="P47" s="52">
        <v>2534705</v>
      </c>
      <c r="Q47" s="52">
        <v>1743751</v>
      </c>
      <c r="R47" s="52">
        <v>1821194</v>
      </c>
      <c r="S47" s="52"/>
      <c r="T47" s="52"/>
      <c r="U47" s="53"/>
      <c r="V47" s="222">
        <f t="shared" si="36"/>
        <v>0.33775402850308262</v>
      </c>
      <c r="W47" s="222">
        <f t="shared" si="37"/>
        <v>0.48510385532188621</v>
      </c>
      <c r="X47" s="222">
        <f t="shared" si="38"/>
        <v>0.21155168551564399</v>
      </c>
      <c r="Y47" s="255"/>
      <c r="Z47" s="255"/>
      <c r="AA47" s="255"/>
      <c r="AB47" s="256"/>
      <c r="AC47" s="54">
        <f t="shared" si="39"/>
        <v>529196.69000000018</v>
      </c>
      <c r="AD47" s="82">
        <f t="shared" si="40"/>
        <v>827952.31</v>
      </c>
      <c r="AE47" s="83">
        <f t="shared" si="41"/>
        <v>304480.16999999993</v>
      </c>
      <c r="AF47" s="56"/>
      <c r="AG47" s="56"/>
      <c r="AH47" s="56"/>
      <c r="AI47" s="57"/>
      <c r="AJ47" s="81">
        <f>IF(ISERROR(GETPIVOTDATA("VALUE",'CSS WK pvt'!$J$2,"DT_FILE",AJ$8,"COMMODITY",AJ$6,"TRIM_CAT",TRIM(B47),"TRIM_LINE",A44))=TRUE,0,GETPIVOTDATA("VALUE",'CSS WK pvt'!$J$2,"DT_FILE",AJ$8,"COMMODITY",AJ$6,"TRIM_CAT",TRIM(B47),"TRIM_LINE",A44))</f>
        <v>1821194</v>
      </c>
    </row>
    <row r="48" spans="1:36" s="49" customFormat="1" x14ac:dyDescent="0.25">
      <c r="A48" s="187"/>
      <c r="B48" s="50" t="s">
        <v>43</v>
      </c>
      <c r="C48" s="51">
        <v>1963996.74</v>
      </c>
      <c r="D48" s="52">
        <v>2200862.4300000002</v>
      </c>
      <c r="E48" s="52">
        <v>1564576.47</v>
      </c>
      <c r="F48" s="52">
        <v>1342715.18</v>
      </c>
      <c r="G48" s="52">
        <v>1944171.86</v>
      </c>
      <c r="H48" s="52">
        <v>1568199.66</v>
      </c>
      <c r="I48" s="52">
        <v>1973554.33</v>
      </c>
      <c r="J48" s="52">
        <v>1582906.07</v>
      </c>
      <c r="K48" s="52">
        <v>1915739.52</v>
      </c>
      <c r="L48" s="52">
        <v>1794912.12</v>
      </c>
      <c r="M48" s="52">
        <v>1676690.53</v>
      </c>
      <c r="N48" s="53">
        <v>1888359.9</v>
      </c>
      <c r="O48" s="51">
        <v>2417443.85</v>
      </c>
      <c r="P48" s="52">
        <v>3529826</v>
      </c>
      <c r="Q48" s="52">
        <v>2331151</v>
      </c>
      <c r="R48" s="52">
        <v>2803035</v>
      </c>
      <c r="S48" s="52"/>
      <c r="T48" s="52"/>
      <c r="U48" s="53"/>
      <c r="V48" s="222">
        <f t="shared" si="36"/>
        <v>0.23087976714258707</v>
      </c>
      <c r="W48" s="222">
        <f t="shared" si="37"/>
        <v>0.60383763741198482</v>
      </c>
      <c r="X48" s="222">
        <f t="shared" si="38"/>
        <v>0.48995657591603692</v>
      </c>
      <c r="Y48" s="255"/>
      <c r="Z48" s="255"/>
      <c r="AA48" s="255"/>
      <c r="AB48" s="256"/>
      <c r="AC48" s="54">
        <f t="shared" si="39"/>
        <v>453447.1100000001</v>
      </c>
      <c r="AD48" s="82">
        <f t="shared" si="40"/>
        <v>1328963.5699999998</v>
      </c>
      <c r="AE48" s="83">
        <f t="shared" si="41"/>
        <v>766574.53</v>
      </c>
      <c r="AF48" s="56"/>
      <c r="AG48" s="56"/>
      <c r="AH48" s="56"/>
      <c r="AI48" s="57"/>
      <c r="AJ48" s="81">
        <f>IF(ISERROR(GETPIVOTDATA("VALUE",'CSS WK pvt'!$J$2,"DT_FILE",AJ$8,"COMMODITY",AJ$6,"TRIM_CAT",TRIM(B48),"TRIM_LINE",A44))=TRUE,0,GETPIVOTDATA("VALUE",'CSS WK pvt'!$J$2,"DT_FILE",AJ$8,"COMMODITY",AJ$6,"TRIM_CAT",TRIM(B48),"TRIM_LINE",A44))</f>
        <v>2803035</v>
      </c>
    </row>
    <row r="49" spans="1:36" s="49" customFormat="1" x14ac:dyDescent="0.25">
      <c r="A49" s="187"/>
      <c r="B49" s="50" t="s">
        <v>44</v>
      </c>
      <c r="C49" s="51">
        <v>1765305.19</v>
      </c>
      <c r="D49" s="52">
        <v>2086876.74</v>
      </c>
      <c r="E49" s="52">
        <v>1421078.38</v>
      </c>
      <c r="F49" s="52">
        <v>1217106.7</v>
      </c>
      <c r="G49" s="52">
        <v>1785933.71</v>
      </c>
      <c r="H49" s="52">
        <v>933926</v>
      </c>
      <c r="I49" s="52">
        <v>2207733.21</v>
      </c>
      <c r="J49" s="52">
        <v>855083.8</v>
      </c>
      <c r="K49" s="52">
        <v>1482083.52</v>
      </c>
      <c r="L49" s="52">
        <v>2208116.54</v>
      </c>
      <c r="M49" s="52">
        <v>2064029.02</v>
      </c>
      <c r="N49" s="53">
        <v>1559698.91</v>
      </c>
      <c r="O49" s="51">
        <v>2311368.9</v>
      </c>
      <c r="P49" s="52">
        <v>2210494</v>
      </c>
      <c r="Q49" s="52">
        <v>1897341</v>
      </c>
      <c r="R49" s="52">
        <v>3233818</v>
      </c>
      <c r="S49" s="52"/>
      <c r="T49" s="52"/>
      <c r="U49" s="53"/>
      <c r="V49" s="222">
        <f t="shared" si="36"/>
        <v>0.30933105113682918</v>
      </c>
      <c r="W49" s="222">
        <f t="shared" si="37"/>
        <v>5.9235534917122135E-2</v>
      </c>
      <c r="X49" s="222">
        <f t="shared" si="38"/>
        <v>0.3351416971103312</v>
      </c>
      <c r="Y49" s="255"/>
      <c r="Z49" s="255"/>
      <c r="AA49" s="255"/>
      <c r="AB49" s="256"/>
      <c r="AC49" s="54">
        <f t="shared" si="39"/>
        <v>546063.71</v>
      </c>
      <c r="AD49" s="82">
        <f t="shared" si="40"/>
        <v>123617.26000000001</v>
      </c>
      <c r="AE49" s="83">
        <f t="shared" si="41"/>
        <v>476262.62000000011</v>
      </c>
      <c r="AF49" s="56"/>
      <c r="AG49" s="56"/>
      <c r="AH49" s="56"/>
      <c r="AI49" s="57"/>
      <c r="AJ49" s="81">
        <f>IF(ISERROR(GETPIVOTDATA("VALUE",'CSS WK pvt'!$J$2,"DT_FILE",AJ$8,"COMMODITY",AJ$6,"TRIM_CAT",TRIM(B49),"TRIM_LINE",A44))=TRUE,0,GETPIVOTDATA("VALUE",'CSS WK pvt'!$J$2,"DT_FILE",AJ$8,"COMMODITY",AJ$6,"TRIM_CAT",TRIM(B49),"TRIM_LINE",A44))</f>
        <v>3233818</v>
      </c>
    </row>
    <row r="50" spans="1:36" s="165" customFormat="1" x14ac:dyDescent="0.25">
      <c r="A50" s="188"/>
      <c r="B50" s="50" t="s">
        <v>45</v>
      </c>
      <c r="C50" s="179">
        <f>SUM(C45:C49)</f>
        <v>15458861.400000002</v>
      </c>
      <c r="D50" s="180">
        <f t="shared" ref="D50:AJ64" si="42">SUM(D45:D49)</f>
        <v>16320880.43</v>
      </c>
      <c r="E50" s="180">
        <f t="shared" si="42"/>
        <v>12613080.830000002</v>
      </c>
      <c r="F50" s="180">
        <f t="shared" si="42"/>
        <v>10592700.459999999</v>
      </c>
      <c r="G50" s="180">
        <f t="shared" si="42"/>
        <v>13619927.539999999</v>
      </c>
      <c r="H50" s="180">
        <f t="shared" si="42"/>
        <v>14963291.370000001</v>
      </c>
      <c r="I50" s="180">
        <f t="shared" si="42"/>
        <v>18732084.829999998</v>
      </c>
      <c r="J50" s="180">
        <f t="shared" si="42"/>
        <v>14845694.710000001</v>
      </c>
      <c r="K50" s="180">
        <f t="shared" si="42"/>
        <v>14603188.969999999</v>
      </c>
      <c r="L50" s="180">
        <f t="shared" si="42"/>
        <v>14638886.050000001</v>
      </c>
      <c r="M50" s="180">
        <f t="shared" si="42"/>
        <v>14987678.239999998</v>
      </c>
      <c r="N50" s="181">
        <f t="shared" si="42"/>
        <v>17752811.359999999</v>
      </c>
      <c r="O50" s="179">
        <f t="shared" si="42"/>
        <v>18870581.889999997</v>
      </c>
      <c r="P50" s="180">
        <v>19887730</v>
      </c>
      <c r="Q50" s="180">
        <v>16625565</v>
      </c>
      <c r="R50" s="180">
        <v>18725462</v>
      </c>
      <c r="S50" s="180"/>
      <c r="T50" s="180"/>
      <c r="U50" s="181"/>
      <c r="V50" s="257">
        <f t="shared" si="36"/>
        <v>0.22069675131442695</v>
      </c>
      <c r="W50" s="258">
        <f t="shared" si="37"/>
        <v>0.2185451688895193</v>
      </c>
      <c r="X50" s="259">
        <f t="shared" si="38"/>
        <v>0.31812086389364697</v>
      </c>
      <c r="Y50" s="259"/>
      <c r="Z50" s="259"/>
      <c r="AA50" s="259"/>
      <c r="AB50" s="260"/>
      <c r="AC50" s="58">
        <f t="shared" si="42"/>
        <v>3411720.4899999984</v>
      </c>
      <c r="AD50" s="182">
        <f t="shared" si="42"/>
        <v>3566849.5700000003</v>
      </c>
      <c r="AE50" s="183">
        <f t="shared" si="42"/>
        <v>4012484.17</v>
      </c>
      <c r="AF50" s="183"/>
      <c r="AG50" s="183"/>
      <c r="AH50" s="183"/>
      <c r="AI50" s="184"/>
      <c r="AJ50" s="58">
        <f t="shared" si="42"/>
        <v>18725462</v>
      </c>
    </row>
    <row r="51" spans="1:36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261"/>
      <c r="W51" s="262"/>
      <c r="X51" s="263"/>
      <c r="Y51" s="263"/>
      <c r="Z51" s="263"/>
      <c r="AA51" s="263"/>
      <c r="AB51" s="264"/>
      <c r="AC51" s="63"/>
      <c r="AD51" s="64"/>
      <c r="AE51" s="65"/>
      <c r="AF51" s="65"/>
      <c r="AG51" s="65"/>
      <c r="AH51" s="65"/>
      <c r="AI51" s="66"/>
      <c r="AJ51" s="63"/>
    </row>
    <row r="52" spans="1:36" s="49" customFormat="1" x14ac:dyDescent="0.25">
      <c r="A52" s="187"/>
      <c r="B52" s="50" t="s">
        <v>40</v>
      </c>
      <c r="C52" s="51">
        <v>3983391</v>
      </c>
      <c r="D52" s="52">
        <v>4184424.78</v>
      </c>
      <c r="E52" s="52">
        <v>3988313.5</v>
      </c>
      <c r="F52" s="52">
        <v>3215923.52</v>
      </c>
      <c r="G52" s="52">
        <v>2661182.88</v>
      </c>
      <c r="H52" s="52">
        <v>2929873.87</v>
      </c>
      <c r="I52" s="52">
        <v>3670915.51</v>
      </c>
      <c r="J52" s="52">
        <v>4855581.18</v>
      </c>
      <c r="K52" s="52">
        <v>4791955.75</v>
      </c>
      <c r="L52" s="52">
        <v>4301963.82</v>
      </c>
      <c r="M52" s="52">
        <v>4469099.72</v>
      </c>
      <c r="N52" s="53">
        <v>4999163.1100000003</v>
      </c>
      <c r="O52" s="51">
        <v>6369550.2400000002</v>
      </c>
      <c r="P52" s="52">
        <v>6680835</v>
      </c>
      <c r="Q52" s="52">
        <v>6392718</v>
      </c>
      <c r="R52" s="52">
        <v>6262430</v>
      </c>
      <c r="S52" s="52"/>
      <c r="T52" s="52"/>
      <c r="U52" s="53"/>
      <c r="V52" s="222">
        <f t="shared" ref="V52:V57" si="43">IF(ISERROR((O52-C52)/C52)=TRUE,0,(O52-C52)/C52)</f>
        <v>0.59902712036051697</v>
      </c>
      <c r="W52" s="222">
        <f t="shared" ref="W52:W57" si="44">IF(ISERROR((P52-D52)/D52)=TRUE,0,(P52-D52)/D52)</f>
        <v>0.59659579303036259</v>
      </c>
      <c r="X52" s="222">
        <f t="shared" ref="X52:X57" si="45">IF(ISERROR((Q52-E52)/E52)=TRUE,0,(Q52-E52)/E52)</f>
        <v>0.6028624630435897</v>
      </c>
      <c r="Y52" s="255"/>
      <c r="Z52" s="255"/>
      <c r="AA52" s="255"/>
      <c r="AB52" s="256"/>
      <c r="AC52" s="54">
        <f t="shared" ref="AC52:AC56" si="46">O52-C52</f>
        <v>2386159.2400000002</v>
      </c>
      <c r="AD52" s="82">
        <f t="shared" ref="AD52:AD56" si="47">P52-D52</f>
        <v>2496410.2200000002</v>
      </c>
      <c r="AE52" s="83">
        <f t="shared" ref="AE52:AE56" si="48">Q52-E52</f>
        <v>2404404.5</v>
      </c>
      <c r="AF52" s="56"/>
      <c r="AG52" s="56"/>
      <c r="AH52" s="56"/>
      <c r="AI52" s="57"/>
      <c r="AJ52" s="81">
        <f>IF(ISERROR(GETPIVOTDATA("VALUE",'CSS WK pvt'!$J$2,"DT_FILE",AJ$8,"COMMODITY",AJ$6,"TRIM_CAT",TRIM(B52),"TRIM_LINE",A51))=TRUE,0,GETPIVOTDATA("VALUE",'CSS WK pvt'!$J$2,"DT_FILE",AJ$8,"COMMODITY",AJ$6,"TRIM_CAT",TRIM(B52),"TRIM_LINE",A51))</f>
        <v>6262430</v>
      </c>
    </row>
    <row r="53" spans="1:36" s="49" customFormat="1" x14ac:dyDescent="0.25">
      <c r="A53" s="187"/>
      <c r="B53" s="50" t="s">
        <v>41</v>
      </c>
      <c r="C53" s="51">
        <v>1374327.25</v>
      </c>
      <c r="D53" s="52">
        <v>1377654.05</v>
      </c>
      <c r="E53" s="52">
        <v>1251581.28</v>
      </c>
      <c r="F53" s="52">
        <v>1018769.07</v>
      </c>
      <c r="G53" s="52">
        <v>857420.79</v>
      </c>
      <c r="H53" s="52">
        <v>892260.07</v>
      </c>
      <c r="I53" s="52">
        <v>1085119.47</v>
      </c>
      <c r="J53" s="52">
        <v>1376426.79</v>
      </c>
      <c r="K53" s="52">
        <v>1277240.17</v>
      </c>
      <c r="L53" s="52">
        <v>1177432.75</v>
      </c>
      <c r="M53" s="52">
        <v>1245934.83</v>
      </c>
      <c r="N53" s="53">
        <v>1347463.67</v>
      </c>
      <c r="O53" s="51">
        <v>1538095.34</v>
      </c>
      <c r="P53" s="52">
        <v>1360415</v>
      </c>
      <c r="Q53" s="52">
        <v>1229740</v>
      </c>
      <c r="R53" s="52">
        <v>1172290</v>
      </c>
      <c r="S53" s="52"/>
      <c r="T53" s="52"/>
      <c r="U53" s="53"/>
      <c r="V53" s="222">
        <f t="shared" si="43"/>
        <v>0.11916236835149713</v>
      </c>
      <c r="W53" s="222">
        <f t="shared" si="44"/>
        <v>-1.2513337437653557E-2</v>
      </c>
      <c r="X53" s="222">
        <f t="shared" si="45"/>
        <v>-1.7450948131790552E-2</v>
      </c>
      <c r="Y53" s="255"/>
      <c r="Z53" s="255"/>
      <c r="AA53" s="255"/>
      <c r="AB53" s="256"/>
      <c r="AC53" s="54">
        <f t="shared" si="46"/>
        <v>163768.09000000008</v>
      </c>
      <c r="AD53" s="82">
        <f t="shared" si="47"/>
        <v>-17239.050000000047</v>
      </c>
      <c r="AE53" s="83">
        <f t="shared" si="48"/>
        <v>-21841.280000000028</v>
      </c>
      <c r="AF53" s="56"/>
      <c r="AG53" s="56"/>
      <c r="AH53" s="56"/>
      <c r="AI53" s="57"/>
      <c r="AJ53" s="81">
        <f>IF(ISERROR(GETPIVOTDATA("VALUE",'CSS WK pvt'!$J$2,"DT_FILE",AJ$8,"COMMODITY",AJ$6,"TRIM_CAT",TRIM(B53),"TRIM_LINE",A51))=TRUE,0,GETPIVOTDATA("VALUE",'CSS WK pvt'!$J$2,"DT_FILE",AJ$8,"COMMODITY",AJ$6,"TRIM_CAT",TRIM(B53),"TRIM_LINE",A51))</f>
        <v>1172290</v>
      </c>
    </row>
    <row r="54" spans="1:36" s="49" customFormat="1" x14ac:dyDescent="0.25">
      <c r="A54" s="187"/>
      <c r="B54" s="50" t="s">
        <v>42</v>
      </c>
      <c r="C54" s="51">
        <v>521954.59</v>
      </c>
      <c r="D54" s="52">
        <v>516799.52</v>
      </c>
      <c r="E54" s="52">
        <v>544825.87</v>
      </c>
      <c r="F54" s="52">
        <v>460990.2</v>
      </c>
      <c r="G54" s="52">
        <v>383266.83</v>
      </c>
      <c r="H54" s="52">
        <v>433943.47</v>
      </c>
      <c r="I54" s="52">
        <v>498413.34</v>
      </c>
      <c r="J54" s="52">
        <v>600602.81000000006</v>
      </c>
      <c r="K54" s="52">
        <v>597863.32999999996</v>
      </c>
      <c r="L54" s="52">
        <v>513705.27</v>
      </c>
      <c r="M54" s="52">
        <v>568306.79</v>
      </c>
      <c r="N54" s="53">
        <v>577607.84</v>
      </c>
      <c r="O54" s="51">
        <v>844164.74</v>
      </c>
      <c r="P54" s="52">
        <v>1212397</v>
      </c>
      <c r="Q54" s="52">
        <v>1237416</v>
      </c>
      <c r="R54" s="52">
        <v>1107459</v>
      </c>
      <c r="S54" s="52"/>
      <c r="T54" s="52"/>
      <c r="U54" s="53"/>
      <c r="V54" s="222">
        <f t="shared" si="43"/>
        <v>0.61731452538811848</v>
      </c>
      <c r="W54" s="222">
        <f t="shared" si="44"/>
        <v>1.3459716061655784</v>
      </c>
      <c r="X54" s="222">
        <f t="shared" si="45"/>
        <v>1.2712137366017513</v>
      </c>
      <c r="Y54" s="255"/>
      <c r="Z54" s="255"/>
      <c r="AA54" s="255"/>
      <c r="AB54" s="256"/>
      <c r="AC54" s="54">
        <f t="shared" si="46"/>
        <v>322210.14999999997</v>
      </c>
      <c r="AD54" s="82">
        <f t="shared" si="47"/>
        <v>695597.48</v>
      </c>
      <c r="AE54" s="83">
        <f t="shared" si="48"/>
        <v>692590.13</v>
      </c>
      <c r="AF54" s="56"/>
      <c r="AG54" s="56"/>
      <c r="AH54" s="56"/>
      <c r="AI54" s="57"/>
      <c r="AJ54" s="81">
        <f>IF(ISERROR(GETPIVOTDATA("VALUE",'CSS WK pvt'!$J$2,"DT_FILE",AJ$8,"COMMODITY",AJ$6,"TRIM_CAT",TRIM(B54),"TRIM_LINE",A51))=TRUE,0,GETPIVOTDATA("VALUE",'CSS WK pvt'!$J$2,"DT_FILE",AJ$8,"COMMODITY",AJ$6,"TRIM_CAT",TRIM(B54),"TRIM_LINE",A51))</f>
        <v>1107459</v>
      </c>
    </row>
    <row r="55" spans="1:36" s="49" customFormat="1" x14ac:dyDescent="0.25">
      <c r="A55" s="187"/>
      <c r="B55" s="50" t="s">
        <v>43</v>
      </c>
      <c r="C55" s="51">
        <v>403232.39</v>
      </c>
      <c r="D55" s="52">
        <v>480763.5</v>
      </c>
      <c r="E55" s="52">
        <v>469207.49</v>
      </c>
      <c r="F55" s="52">
        <v>345140.81</v>
      </c>
      <c r="G55" s="52">
        <v>358637.9</v>
      </c>
      <c r="H55" s="52">
        <v>386213.56</v>
      </c>
      <c r="I55" s="52">
        <v>372762.8</v>
      </c>
      <c r="J55" s="52">
        <v>404440.65</v>
      </c>
      <c r="K55" s="52">
        <v>469360.14</v>
      </c>
      <c r="L55" s="52">
        <v>421878.24</v>
      </c>
      <c r="M55" s="52">
        <v>415519.71</v>
      </c>
      <c r="N55" s="53">
        <v>414927.31</v>
      </c>
      <c r="O55" s="51">
        <v>648990.76</v>
      </c>
      <c r="P55" s="52">
        <v>1187224</v>
      </c>
      <c r="Q55" s="52">
        <v>1150504</v>
      </c>
      <c r="R55" s="52">
        <v>1048680</v>
      </c>
      <c r="S55" s="52"/>
      <c r="T55" s="52"/>
      <c r="U55" s="53"/>
      <c r="V55" s="222">
        <f t="shared" si="43"/>
        <v>0.60947080664824571</v>
      </c>
      <c r="W55" s="222">
        <f t="shared" si="44"/>
        <v>1.4694553559078425</v>
      </c>
      <c r="X55" s="222">
        <f t="shared" si="45"/>
        <v>1.4520154185944474</v>
      </c>
      <c r="Y55" s="255"/>
      <c r="Z55" s="255"/>
      <c r="AA55" s="255"/>
      <c r="AB55" s="256"/>
      <c r="AC55" s="54">
        <f t="shared" si="46"/>
        <v>245758.37</v>
      </c>
      <c r="AD55" s="82">
        <f t="shared" si="47"/>
        <v>706460.5</v>
      </c>
      <c r="AE55" s="83">
        <f t="shared" si="48"/>
        <v>681296.51</v>
      </c>
      <c r="AF55" s="56"/>
      <c r="AG55" s="56"/>
      <c r="AH55" s="56"/>
      <c r="AI55" s="57"/>
      <c r="AJ55" s="81">
        <f>IF(ISERROR(GETPIVOTDATA("VALUE",'CSS WK pvt'!$J$2,"DT_FILE",AJ$8,"COMMODITY",AJ$6,"TRIM_CAT",TRIM(B55),"TRIM_LINE",A51))=TRUE,0,GETPIVOTDATA("VALUE",'CSS WK pvt'!$J$2,"DT_FILE",AJ$8,"COMMODITY",AJ$6,"TRIM_CAT",TRIM(B55),"TRIM_LINE",A51))</f>
        <v>1048680</v>
      </c>
    </row>
    <row r="56" spans="1:36" s="49" customFormat="1" x14ac:dyDescent="0.25">
      <c r="A56" s="187"/>
      <c r="B56" s="50" t="s">
        <v>44</v>
      </c>
      <c r="C56" s="51">
        <v>363949.3</v>
      </c>
      <c r="D56" s="52">
        <v>346647.07</v>
      </c>
      <c r="E56" s="52">
        <v>250697.43</v>
      </c>
      <c r="F56" s="52">
        <v>217165.35</v>
      </c>
      <c r="G56" s="52">
        <v>179010.18</v>
      </c>
      <c r="H56" s="52">
        <v>213703.21</v>
      </c>
      <c r="I56" s="52">
        <v>178120.22</v>
      </c>
      <c r="J56" s="52">
        <v>214896</v>
      </c>
      <c r="K56" s="52">
        <v>144896.99</v>
      </c>
      <c r="L56" s="52">
        <v>170691.31</v>
      </c>
      <c r="M56" s="52">
        <v>531331.86</v>
      </c>
      <c r="N56" s="53">
        <v>136972.12</v>
      </c>
      <c r="O56" s="51">
        <v>508966.21</v>
      </c>
      <c r="P56" s="52">
        <v>560196</v>
      </c>
      <c r="Q56" s="52">
        <v>505775</v>
      </c>
      <c r="R56" s="52">
        <v>468309</v>
      </c>
      <c r="S56" s="52"/>
      <c r="T56" s="52"/>
      <c r="U56" s="53"/>
      <c r="V56" s="222">
        <f t="shared" si="43"/>
        <v>0.39845360329034851</v>
      </c>
      <c r="W56" s="222">
        <f t="shared" si="44"/>
        <v>0.61604135295301932</v>
      </c>
      <c r="X56" s="222">
        <f t="shared" si="45"/>
        <v>1.0174718185184428</v>
      </c>
      <c r="Y56" s="255"/>
      <c r="Z56" s="255"/>
      <c r="AA56" s="255"/>
      <c r="AB56" s="256"/>
      <c r="AC56" s="54">
        <f t="shared" si="46"/>
        <v>145016.91000000003</v>
      </c>
      <c r="AD56" s="82">
        <f t="shared" si="47"/>
        <v>213548.93</v>
      </c>
      <c r="AE56" s="83">
        <f t="shared" si="48"/>
        <v>255077.57</v>
      </c>
      <c r="AF56" s="56"/>
      <c r="AG56" s="56"/>
      <c r="AH56" s="56"/>
      <c r="AI56" s="57"/>
      <c r="AJ56" s="81">
        <f>IF(ISERROR(GETPIVOTDATA("VALUE",'CSS WK pvt'!$J$2,"DT_FILE",AJ$8,"COMMODITY",AJ$6,"TRIM_CAT",TRIM(B56),"TRIM_LINE",A51))=TRUE,0,GETPIVOTDATA("VALUE",'CSS WK pvt'!$J$2,"DT_FILE",AJ$8,"COMMODITY",AJ$6,"TRIM_CAT",TRIM(B56),"TRIM_LINE",A51))</f>
        <v>468309</v>
      </c>
    </row>
    <row r="57" spans="1:36" s="165" customFormat="1" x14ac:dyDescent="0.25">
      <c r="A57" s="188"/>
      <c r="B57" s="50" t="s">
        <v>45</v>
      </c>
      <c r="C57" s="179">
        <f>SUM(C52:C56)</f>
        <v>6646854.5299999993</v>
      </c>
      <c r="D57" s="180">
        <f t="shared" ref="D57:AJ57" si="49">SUM(D52:D56)</f>
        <v>6906288.9199999999</v>
      </c>
      <c r="E57" s="180">
        <f t="shared" si="49"/>
        <v>6504625.5700000003</v>
      </c>
      <c r="F57" s="180">
        <f t="shared" si="49"/>
        <v>5257988.9499999993</v>
      </c>
      <c r="G57" s="180">
        <f t="shared" si="49"/>
        <v>4439518.58</v>
      </c>
      <c r="H57" s="180">
        <f t="shared" si="49"/>
        <v>4855994.18</v>
      </c>
      <c r="I57" s="180">
        <f t="shared" si="49"/>
        <v>5805331.3399999989</v>
      </c>
      <c r="J57" s="180">
        <f t="shared" si="49"/>
        <v>7451947.4299999997</v>
      </c>
      <c r="K57" s="180">
        <f t="shared" si="49"/>
        <v>7281316.3799999999</v>
      </c>
      <c r="L57" s="180">
        <f t="shared" si="49"/>
        <v>6585671.3899999997</v>
      </c>
      <c r="M57" s="180">
        <f t="shared" si="49"/>
        <v>7230192.9100000001</v>
      </c>
      <c r="N57" s="181">
        <f t="shared" si="49"/>
        <v>7476134.0499999998</v>
      </c>
      <c r="O57" s="179">
        <f t="shared" si="49"/>
        <v>9909767.290000001</v>
      </c>
      <c r="P57" s="180">
        <v>11001067</v>
      </c>
      <c r="Q57" s="180">
        <v>10516153</v>
      </c>
      <c r="R57" s="180">
        <v>10059168</v>
      </c>
      <c r="S57" s="180"/>
      <c r="T57" s="180"/>
      <c r="U57" s="181"/>
      <c r="V57" s="257">
        <f t="shared" si="43"/>
        <v>0.49089576810702401</v>
      </c>
      <c r="W57" s="258">
        <f t="shared" si="44"/>
        <v>0.59290570195259074</v>
      </c>
      <c r="X57" s="259">
        <f t="shared" si="45"/>
        <v>0.61671919264677977</v>
      </c>
      <c r="Y57" s="259"/>
      <c r="Z57" s="259"/>
      <c r="AA57" s="259"/>
      <c r="AB57" s="260"/>
      <c r="AC57" s="58">
        <f t="shared" si="42"/>
        <v>3262912.7600000002</v>
      </c>
      <c r="AD57" s="182">
        <f t="shared" si="49"/>
        <v>4094778.08</v>
      </c>
      <c r="AE57" s="183">
        <f t="shared" si="49"/>
        <v>4011527.4299999992</v>
      </c>
      <c r="AF57" s="183"/>
      <c r="AG57" s="183"/>
      <c r="AH57" s="183"/>
      <c r="AI57" s="184"/>
      <c r="AJ57" s="58">
        <f t="shared" si="49"/>
        <v>10059168</v>
      </c>
    </row>
    <row r="58" spans="1:36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261"/>
      <c r="W58" s="262"/>
      <c r="X58" s="263"/>
      <c r="Y58" s="263"/>
      <c r="Z58" s="263"/>
      <c r="AA58" s="263"/>
      <c r="AB58" s="264"/>
      <c r="AC58" s="63"/>
      <c r="AD58" s="64"/>
      <c r="AE58" s="65"/>
      <c r="AF58" s="65"/>
      <c r="AG58" s="65"/>
      <c r="AH58" s="65"/>
      <c r="AI58" s="66"/>
      <c r="AJ58" s="63"/>
    </row>
    <row r="59" spans="1:36" s="49" customFormat="1" x14ac:dyDescent="0.25">
      <c r="A59" s="187"/>
      <c r="B59" s="50" t="s">
        <v>40</v>
      </c>
      <c r="C59" s="51">
        <v>11527223.779999999</v>
      </c>
      <c r="D59" s="52">
        <v>12036319.17</v>
      </c>
      <c r="E59" s="52">
        <v>12083068.51</v>
      </c>
      <c r="F59" s="52">
        <v>12527165.18</v>
      </c>
      <c r="G59" s="52">
        <v>12503280.890000001</v>
      </c>
      <c r="H59" s="52">
        <v>12290720.380000001</v>
      </c>
      <c r="I59" s="52">
        <v>12356057.08</v>
      </c>
      <c r="J59" s="52">
        <v>12847938.279999999</v>
      </c>
      <c r="K59" s="52">
        <v>15321242.18</v>
      </c>
      <c r="L59" s="52">
        <v>16611302.029999999</v>
      </c>
      <c r="M59" s="52">
        <v>18122114.760000002</v>
      </c>
      <c r="N59" s="53">
        <v>18638210.699999999</v>
      </c>
      <c r="O59" s="51">
        <v>20036874.07</v>
      </c>
      <c r="P59" s="52">
        <v>23317811</v>
      </c>
      <c r="Q59" s="52">
        <v>26153505</v>
      </c>
      <c r="R59" s="52">
        <v>27046465</v>
      </c>
      <c r="S59" s="52"/>
      <c r="T59" s="52"/>
      <c r="U59" s="53"/>
      <c r="V59" s="222">
        <f t="shared" ref="V59:V64" si="50">IF(ISERROR((O59-C59)/C59)=TRUE,0,(O59-C59)/C59)</f>
        <v>0.73822200838717489</v>
      </c>
      <c r="W59" s="222">
        <f t="shared" ref="W59:W64" si="51">IF(ISERROR((P59-D59)/D59)=TRUE,0,(P59-D59)/D59)</f>
        <v>0.93728752708042384</v>
      </c>
      <c r="X59" s="222">
        <f t="shared" ref="X59:X64" si="52">IF(ISERROR((Q59-E59)/E59)=TRUE,0,(Q59-E59)/E59)</f>
        <v>1.1644754375393342</v>
      </c>
      <c r="Y59" s="255"/>
      <c r="Z59" s="255"/>
      <c r="AA59" s="255"/>
      <c r="AB59" s="256"/>
      <c r="AC59" s="54">
        <f t="shared" ref="AC59" si="53">O59-C59</f>
        <v>8509650.290000001</v>
      </c>
      <c r="AD59" s="82">
        <f t="shared" ref="AD59:AD63" si="54">P59-D59</f>
        <v>11281491.83</v>
      </c>
      <c r="AE59" s="83">
        <f t="shared" ref="AE59:AE63" si="55">Q59-E59</f>
        <v>14070436.49</v>
      </c>
      <c r="AF59" s="56"/>
      <c r="AG59" s="56"/>
      <c r="AH59" s="56"/>
      <c r="AI59" s="57"/>
      <c r="AJ59" s="81">
        <f>IF(ISERROR(GETPIVOTDATA("VALUE",'CSS WK pvt'!$J$2,"DT_FILE",AJ$8,"COMMODITY",AJ$6,"TRIM_CAT",TRIM(B59),"TRIM_LINE",A58))=TRUE,0,GETPIVOTDATA("VALUE",'CSS WK pvt'!$J$2,"DT_FILE",AJ$8,"COMMODITY",AJ$6,"TRIM_CAT",TRIM(B59),"TRIM_LINE",A58))</f>
        <v>27046465</v>
      </c>
    </row>
    <row r="60" spans="1:36" s="49" customFormat="1" x14ac:dyDescent="0.25">
      <c r="A60" s="187"/>
      <c r="B60" s="50" t="s">
        <v>41</v>
      </c>
      <c r="C60" s="51">
        <v>7447249.0599999996</v>
      </c>
      <c r="D60" s="52">
        <v>7799308.0700000003</v>
      </c>
      <c r="E60" s="52">
        <v>7714793.5599999996</v>
      </c>
      <c r="F60" s="52">
        <v>7896957.4699999997</v>
      </c>
      <c r="G60" s="52">
        <v>7875151.3600000003</v>
      </c>
      <c r="H60" s="52">
        <v>7819371.7800000003</v>
      </c>
      <c r="I60" s="52">
        <v>7875741.0199999996</v>
      </c>
      <c r="J60" s="52">
        <v>8048383.6500000004</v>
      </c>
      <c r="K60" s="52">
        <v>8829440.6999999993</v>
      </c>
      <c r="L60" s="52">
        <v>9191521.9100000001</v>
      </c>
      <c r="M60" s="52">
        <v>9683333.1300000008</v>
      </c>
      <c r="N60" s="53">
        <v>9572895.1999999993</v>
      </c>
      <c r="O60" s="51">
        <v>9974116.6400000006</v>
      </c>
      <c r="P60" s="52">
        <v>10605684</v>
      </c>
      <c r="Q60" s="52">
        <v>10914927</v>
      </c>
      <c r="R60" s="52">
        <v>11040411</v>
      </c>
      <c r="S60" s="52"/>
      <c r="T60" s="52"/>
      <c r="U60" s="53"/>
      <c r="V60" s="222">
        <f t="shared" si="50"/>
        <v>0.33930214494531774</v>
      </c>
      <c r="W60" s="222">
        <f t="shared" si="51"/>
        <v>0.35982370548929987</v>
      </c>
      <c r="X60" s="222">
        <f t="shared" si="52"/>
        <v>0.41480480522410773</v>
      </c>
      <c r="Y60" s="255"/>
      <c r="Z60" s="255"/>
      <c r="AA60" s="255"/>
      <c r="AB60" s="256"/>
      <c r="AC60" s="54">
        <f t="shared" ref="AC60:AC84" si="56">O60-C60</f>
        <v>2526867.580000001</v>
      </c>
      <c r="AD60" s="82">
        <f t="shared" si="54"/>
        <v>2806375.9299999997</v>
      </c>
      <c r="AE60" s="83">
        <f t="shared" si="55"/>
        <v>3200133.4400000004</v>
      </c>
      <c r="AF60" s="56"/>
      <c r="AG60" s="56"/>
      <c r="AH60" s="56"/>
      <c r="AI60" s="57"/>
      <c r="AJ60" s="81">
        <f>IF(ISERROR(GETPIVOTDATA("VALUE",'CSS WK pvt'!$J$2,"DT_FILE",AJ$8,"COMMODITY",AJ$6,"TRIM_CAT",TRIM(B60),"TRIM_LINE",A58))=TRUE,0,GETPIVOTDATA("VALUE",'CSS WK pvt'!$J$2,"DT_FILE",AJ$8,"COMMODITY",AJ$6,"TRIM_CAT",TRIM(B60),"TRIM_LINE",A58))</f>
        <v>11040411</v>
      </c>
    </row>
    <row r="61" spans="1:36" s="49" customFormat="1" x14ac:dyDescent="0.25">
      <c r="A61" s="187"/>
      <c r="B61" s="50" t="s">
        <v>42</v>
      </c>
      <c r="C61" s="51">
        <v>979966.49</v>
      </c>
      <c r="D61" s="52">
        <v>1032110.79</v>
      </c>
      <c r="E61" s="52">
        <v>1064351.02</v>
      </c>
      <c r="F61" s="52">
        <v>1024510.09</v>
      </c>
      <c r="G61" s="52">
        <v>1024621.94</v>
      </c>
      <c r="H61" s="52">
        <v>998124.56</v>
      </c>
      <c r="I61" s="52">
        <v>988999.81</v>
      </c>
      <c r="J61" s="52">
        <v>1047932.26</v>
      </c>
      <c r="K61" s="52">
        <v>1153643.31</v>
      </c>
      <c r="L61" s="52">
        <v>1246423.05</v>
      </c>
      <c r="M61" s="52">
        <v>1295387.6399999999</v>
      </c>
      <c r="N61" s="53">
        <v>1306093.93</v>
      </c>
      <c r="O61" s="51">
        <v>1495271.06</v>
      </c>
      <c r="P61" s="52">
        <v>2053134</v>
      </c>
      <c r="Q61" s="52">
        <v>2699760</v>
      </c>
      <c r="R61" s="52">
        <v>2977897</v>
      </c>
      <c r="S61" s="52"/>
      <c r="T61" s="52"/>
      <c r="U61" s="53"/>
      <c r="V61" s="222">
        <f t="shared" si="50"/>
        <v>0.52583897026927939</v>
      </c>
      <c r="W61" s="222">
        <f t="shared" si="51"/>
        <v>0.98925737420107773</v>
      </c>
      <c r="X61" s="222">
        <f t="shared" si="52"/>
        <v>1.5365316040191326</v>
      </c>
      <c r="Y61" s="255"/>
      <c r="Z61" s="255"/>
      <c r="AA61" s="255"/>
      <c r="AB61" s="256"/>
      <c r="AC61" s="54">
        <f t="shared" si="56"/>
        <v>515304.57000000007</v>
      </c>
      <c r="AD61" s="82">
        <f t="shared" si="54"/>
        <v>1021023.21</v>
      </c>
      <c r="AE61" s="83">
        <f t="shared" si="55"/>
        <v>1635408.98</v>
      </c>
      <c r="AF61" s="56"/>
      <c r="AG61" s="56"/>
      <c r="AH61" s="56"/>
      <c r="AI61" s="57"/>
      <c r="AJ61" s="81">
        <f>IF(ISERROR(GETPIVOTDATA("VALUE",'CSS WK pvt'!$J$2,"DT_FILE",AJ$8,"COMMODITY",AJ$6,"TRIM_CAT",TRIM(B61),"TRIM_LINE",A58))=TRUE,0,GETPIVOTDATA("VALUE",'CSS WK pvt'!$J$2,"DT_FILE",AJ$8,"COMMODITY",AJ$6,"TRIM_CAT",TRIM(B61),"TRIM_LINE",A58))</f>
        <v>2977897</v>
      </c>
    </row>
    <row r="62" spans="1:36" s="49" customFormat="1" x14ac:dyDescent="0.25">
      <c r="A62" s="187"/>
      <c r="B62" s="50" t="s">
        <v>43</v>
      </c>
      <c r="C62" s="51">
        <v>363633.14</v>
      </c>
      <c r="D62" s="52">
        <v>313514.7</v>
      </c>
      <c r="E62" s="52">
        <v>309729.76</v>
      </c>
      <c r="F62" s="52">
        <v>306968.82</v>
      </c>
      <c r="G62" s="52">
        <v>336055.12</v>
      </c>
      <c r="H62" s="52">
        <v>328353.55</v>
      </c>
      <c r="I62" s="52">
        <v>392469.93</v>
      </c>
      <c r="J62" s="52">
        <v>363727.77</v>
      </c>
      <c r="K62" s="52">
        <v>431710.73</v>
      </c>
      <c r="L62" s="52">
        <v>434888.65</v>
      </c>
      <c r="M62" s="52">
        <v>444663.91</v>
      </c>
      <c r="N62" s="53">
        <v>428782.89</v>
      </c>
      <c r="O62" s="51">
        <v>485219.09</v>
      </c>
      <c r="P62" s="52">
        <v>882574</v>
      </c>
      <c r="Q62" s="52">
        <v>1494458</v>
      </c>
      <c r="R62" s="52">
        <v>1682049</v>
      </c>
      <c r="S62" s="52"/>
      <c r="T62" s="52"/>
      <c r="U62" s="53"/>
      <c r="V62" s="222">
        <f t="shared" si="50"/>
        <v>0.33436432663975568</v>
      </c>
      <c r="W62" s="222">
        <f t="shared" si="51"/>
        <v>1.8150960704553887</v>
      </c>
      <c r="X62" s="222">
        <f t="shared" si="52"/>
        <v>3.8250384464185809</v>
      </c>
      <c r="Y62" s="255"/>
      <c r="Z62" s="255"/>
      <c r="AA62" s="255"/>
      <c r="AB62" s="256"/>
      <c r="AC62" s="54">
        <f t="shared" si="56"/>
        <v>121585.95000000001</v>
      </c>
      <c r="AD62" s="82">
        <f t="shared" si="54"/>
        <v>569059.30000000005</v>
      </c>
      <c r="AE62" s="83">
        <f t="shared" si="55"/>
        <v>1184728.24</v>
      </c>
      <c r="AF62" s="56"/>
      <c r="AG62" s="56"/>
      <c r="AH62" s="56"/>
      <c r="AI62" s="57"/>
      <c r="AJ62" s="81">
        <f>IF(ISERROR(GETPIVOTDATA("VALUE",'CSS WK pvt'!$J$2,"DT_FILE",AJ$8,"COMMODITY",AJ$6,"TRIM_CAT",TRIM(B62),"TRIM_LINE",A58))=TRUE,0,GETPIVOTDATA("VALUE",'CSS WK pvt'!$J$2,"DT_FILE",AJ$8,"COMMODITY",AJ$6,"TRIM_CAT",TRIM(B62),"TRIM_LINE",A58))</f>
        <v>1682049</v>
      </c>
    </row>
    <row r="63" spans="1:36" s="49" customFormat="1" x14ac:dyDescent="0.25">
      <c r="A63" s="187"/>
      <c r="B63" s="50" t="s">
        <v>44</v>
      </c>
      <c r="C63" s="51">
        <v>163690.21</v>
      </c>
      <c r="D63" s="52">
        <v>188858.19</v>
      </c>
      <c r="E63" s="52">
        <v>252993.99</v>
      </c>
      <c r="F63" s="52">
        <v>187878.88</v>
      </c>
      <c r="G63" s="52">
        <v>237618.79</v>
      </c>
      <c r="H63" s="52">
        <v>315485.67</v>
      </c>
      <c r="I63" s="52">
        <v>270756.78000000003</v>
      </c>
      <c r="J63" s="52">
        <v>274484.59000000003</v>
      </c>
      <c r="K63" s="52">
        <v>216615.31</v>
      </c>
      <c r="L63" s="52">
        <v>249688.89</v>
      </c>
      <c r="M63" s="52">
        <v>173240.14</v>
      </c>
      <c r="N63" s="53">
        <v>148714</v>
      </c>
      <c r="O63" s="51">
        <v>176188.09</v>
      </c>
      <c r="P63" s="52">
        <v>174739</v>
      </c>
      <c r="Q63" s="52">
        <v>287765</v>
      </c>
      <c r="R63" s="52">
        <v>414073</v>
      </c>
      <c r="S63" s="52"/>
      <c r="T63" s="52"/>
      <c r="U63" s="53"/>
      <c r="V63" s="222">
        <f t="shared" si="50"/>
        <v>7.6350809251206936E-2</v>
      </c>
      <c r="W63" s="222">
        <f t="shared" si="51"/>
        <v>-7.4760803330795461E-2</v>
      </c>
      <c r="X63" s="222">
        <f t="shared" si="52"/>
        <v>0.13743808696799481</v>
      </c>
      <c r="Y63" s="255"/>
      <c r="Z63" s="255"/>
      <c r="AA63" s="255"/>
      <c r="AB63" s="256"/>
      <c r="AC63" s="54">
        <f t="shared" si="56"/>
        <v>12497.880000000005</v>
      </c>
      <c r="AD63" s="82">
        <f t="shared" si="54"/>
        <v>-14119.190000000002</v>
      </c>
      <c r="AE63" s="83">
        <f t="shared" si="55"/>
        <v>34771.010000000009</v>
      </c>
      <c r="AF63" s="56"/>
      <c r="AG63" s="56"/>
      <c r="AH63" s="56"/>
      <c r="AI63" s="57"/>
      <c r="AJ63" s="81">
        <f>IF(ISERROR(GETPIVOTDATA("VALUE",'CSS WK pvt'!$J$2,"DT_FILE",AJ$8,"COMMODITY",AJ$6,"TRIM_CAT",TRIM(B63),"TRIM_LINE",A58))=TRUE,0,GETPIVOTDATA("VALUE",'CSS WK pvt'!$J$2,"DT_FILE",AJ$8,"COMMODITY",AJ$6,"TRIM_CAT",TRIM(B63),"TRIM_LINE",A58))</f>
        <v>414073</v>
      </c>
    </row>
    <row r="64" spans="1:36" s="165" customFormat="1" x14ac:dyDescent="0.25">
      <c r="A64" s="188"/>
      <c r="B64" s="50" t="s">
        <v>45</v>
      </c>
      <c r="C64" s="179">
        <f>SUM(C59:C63)</f>
        <v>20481762.68</v>
      </c>
      <c r="D64" s="180">
        <f t="shared" ref="D64:AJ64" si="57">SUM(D59:D63)</f>
        <v>21370110.920000002</v>
      </c>
      <c r="E64" s="180">
        <f t="shared" si="57"/>
        <v>21424936.84</v>
      </c>
      <c r="F64" s="180">
        <f t="shared" si="57"/>
        <v>21943480.439999998</v>
      </c>
      <c r="G64" s="180">
        <f t="shared" si="57"/>
        <v>21976728.100000001</v>
      </c>
      <c r="H64" s="180">
        <f t="shared" si="57"/>
        <v>21752055.940000001</v>
      </c>
      <c r="I64" s="180">
        <f t="shared" si="57"/>
        <v>21884024.620000001</v>
      </c>
      <c r="J64" s="180">
        <f t="shared" si="57"/>
        <v>22582466.550000001</v>
      </c>
      <c r="K64" s="180">
        <f t="shared" si="57"/>
        <v>25952652.229999997</v>
      </c>
      <c r="L64" s="180">
        <f t="shared" si="57"/>
        <v>27733824.529999997</v>
      </c>
      <c r="M64" s="180">
        <f t="shared" si="57"/>
        <v>29718739.580000002</v>
      </c>
      <c r="N64" s="181">
        <f t="shared" si="57"/>
        <v>30094696.719999999</v>
      </c>
      <c r="O64" s="179">
        <f t="shared" si="57"/>
        <v>32167668.949999999</v>
      </c>
      <c r="P64" s="180">
        <v>37033942</v>
      </c>
      <c r="Q64" s="180">
        <v>41550415</v>
      </c>
      <c r="R64" s="180">
        <v>43160895</v>
      </c>
      <c r="S64" s="180"/>
      <c r="T64" s="180"/>
      <c r="U64" s="181"/>
      <c r="V64" s="257">
        <f t="shared" si="50"/>
        <v>0.57055178563371578</v>
      </c>
      <c r="W64" s="258">
        <f t="shared" si="51"/>
        <v>0.73297846410990908</v>
      </c>
      <c r="X64" s="259">
        <f t="shared" si="52"/>
        <v>0.93934830754908305</v>
      </c>
      <c r="Y64" s="259"/>
      <c r="Z64" s="259"/>
      <c r="AA64" s="259"/>
      <c r="AB64" s="260"/>
      <c r="AC64" s="58">
        <f t="shared" si="42"/>
        <v>11685906.270000001</v>
      </c>
      <c r="AD64" s="182">
        <f t="shared" si="57"/>
        <v>15663831.08</v>
      </c>
      <c r="AE64" s="183">
        <f t="shared" si="57"/>
        <v>20125478.16</v>
      </c>
      <c r="AF64" s="183"/>
      <c r="AG64" s="183"/>
      <c r="AH64" s="183"/>
      <c r="AI64" s="184"/>
      <c r="AJ64" s="58">
        <f t="shared" si="57"/>
        <v>43160895</v>
      </c>
    </row>
    <row r="65" spans="1:36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261"/>
      <c r="W65" s="262"/>
      <c r="X65" s="263"/>
      <c r="Y65" s="263"/>
      <c r="Z65" s="263"/>
      <c r="AA65" s="263"/>
      <c r="AB65" s="264"/>
      <c r="AC65" s="63"/>
      <c r="AD65" s="64"/>
      <c r="AE65" s="65"/>
      <c r="AF65" s="65"/>
      <c r="AG65" s="65"/>
      <c r="AH65" s="65"/>
      <c r="AI65" s="66"/>
      <c r="AJ65" s="63"/>
    </row>
    <row r="66" spans="1:36" s="49" customFormat="1" x14ac:dyDescent="0.25">
      <c r="A66" s="187"/>
      <c r="B66" s="50" t="s">
        <v>40</v>
      </c>
      <c r="C66" s="51">
        <v>23948959.989999998</v>
      </c>
      <c r="D66" s="52">
        <v>24878527.969999999</v>
      </c>
      <c r="E66" s="52">
        <v>22919895.629999999</v>
      </c>
      <c r="F66" s="52">
        <v>21551987.190000001</v>
      </c>
      <c r="G66" s="52">
        <v>22260805.960000001</v>
      </c>
      <c r="H66" s="52">
        <v>24687390.399999999</v>
      </c>
      <c r="I66" s="52">
        <v>26974256.73</v>
      </c>
      <c r="J66" s="52">
        <v>27019706.449999999</v>
      </c>
      <c r="K66" s="52">
        <v>28393160.27</v>
      </c>
      <c r="L66" s="52">
        <v>28669787.050000001</v>
      </c>
      <c r="M66" s="52">
        <v>30785289.190000001</v>
      </c>
      <c r="N66" s="53">
        <v>34386706.990000002</v>
      </c>
      <c r="O66" s="51">
        <v>36831988.590000004</v>
      </c>
      <c r="P66" s="52">
        <v>40148256</v>
      </c>
      <c r="Q66" s="52">
        <v>41856476</v>
      </c>
      <c r="R66" s="242">
        <v>42832609</v>
      </c>
      <c r="S66" s="52"/>
      <c r="T66" s="52"/>
      <c r="U66" s="53"/>
      <c r="V66" s="222">
        <f t="shared" ref="V66:V71" si="58">IF(ISERROR((O66-C66)/C66)=TRUE,0,(O66-C66)/C66)</f>
        <v>0.5379368709697363</v>
      </c>
      <c r="W66" s="222">
        <f t="shared" ref="W66:W71" si="59">IF(ISERROR((P66-D66)/D66)=TRUE,0,(P66-D66)/D66)</f>
        <v>0.61377136333842353</v>
      </c>
      <c r="X66" s="222">
        <f t="shared" ref="X66:X71" si="60">IF(ISERROR((Q66-E66)/E66)=TRUE,0,(Q66-E66)/E66)</f>
        <v>0.82620709429469608</v>
      </c>
      <c r="Y66" s="255"/>
      <c r="Z66" s="255"/>
      <c r="AA66" s="255"/>
      <c r="AB66" s="256"/>
      <c r="AC66" s="54">
        <f t="shared" ref="AC66" si="61">O66-C66</f>
        <v>12883028.600000005</v>
      </c>
      <c r="AD66" s="82">
        <f t="shared" ref="AD66:AD70" si="62">P66-D66</f>
        <v>15269728.030000001</v>
      </c>
      <c r="AE66" s="83">
        <f t="shared" ref="AE66:AE70" si="63">Q66-E66</f>
        <v>18936580.370000001</v>
      </c>
      <c r="AF66" s="56"/>
      <c r="AG66" s="56"/>
      <c r="AH66" s="56"/>
      <c r="AI66" s="57"/>
      <c r="AJ66" s="81">
        <f>IF(ISERROR(GETPIVOTDATA("VALUE",'CSS WK pvt'!$J$2,"DT_FILE",AJ$8,"COMMODITY",AJ$6,"TRIM_CAT",TRIM(B66),"TRIM_LINE",A65))=TRUE,0,GETPIVOTDATA("VALUE",'CSS WK pvt'!$J$2,"DT_FILE",AJ$8,"COMMODITY",AJ$6,"TRIM_CAT",TRIM(B66),"TRIM_LINE",A65))</f>
        <v>42832609</v>
      </c>
    </row>
    <row r="67" spans="1:36" s="49" customFormat="1" x14ac:dyDescent="0.25">
      <c r="A67" s="187"/>
      <c r="B67" s="50" t="s">
        <v>41</v>
      </c>
      <c r="C67" s="51">
        <v>10545979.68</v>
      </c>
      <c r="D67" s="52">
        <v>10845566.67</v>
      </c>
      <c r="E67" s="52">
        <v>10306016.369999999</v>
      </c>
      <c r="F67" s="52">
        <v>10054739.130000001</v>
      </c>
      <c r="G67" s="52">
        <v>10011437.6</v>
      </c>
      <c r="H67" s="52">
        <v>10232132.949999999</v>
      </c>
      <c r="I67" s="52">
        <v>10764769.77</v>
      </c>
      <c r="J67" s="52">
        <v>11021645.25</v>
      </c>
      <c r="K67" s="52">
        <v>11487833.09</v>
      </c>
      <c r="L67" s="52">
        <v>11790592.26</v>
      </c>
      <c r="M67" s="52">
        <v>12455623.68</v>
      </c>
      <c r="N67" s="53">
        <v>12748326.93</v>
      </c>
      <c r="O67" s="51">
        <v>13132409.26</v>
      </c>
      <c r="P67" s="52">
        <v>13429195</v>
      </c>
      <c r="Q67" s="52">
        <v>13487737</v>
      </c>
      <c r="R67" s="242">
        <v>13556402</v>
      </c>
      <c r="S67" s="52"/>
      <c r="T67" s="52"/>
      <c r="U67" s="53"/>
      <c r="V67" s="222">
        <f t="shared" si="58"/>
        <v>0.24525266105955557</v>
      </c>
      <c r="W67" s="222">
        <f t="shared" si="59"/>
        <v>0.23821976376269882</v>
      </c>
      <c r="X67" s="222">
        <f t="shared" si="60"/>
        <v>0.30872458530744612</v>
      </c>
      <c r="Y67" s="255"/>
      <c r="Z67" s="255"/>
      <c r="AA67" s="255"/>
      <c r="AB67" s="256"/>
      <c r="AC67" s="54">
        <f t="shared" si="56"/>
        <v>2586429.58</v>
      </c>
      <c r="AD67" s="82">
        <f t="shared" si="62"/>
        <v>2583628.33</v>
      </c>
      <c r="AE67" s="83">
        <f t="shared" si="63"/>
        <v>3181720.6300000008</v>
      </c>
      <c r="AF67" s="56"/>
      <c r="AG67" s="56"/>
      <c r="AH67" s="56"/>
      <c r="AI67" s="57"/>
      <c r="AJ67" s="81">
        <f>IF(ISERROR(GETPIVOTDATA("VALUE",'CSS WK pvt'!$J$2,"DT_FILE",AJ$8,"COMMODITY",AJ$6,"TRIM_CAT",TRIM(B67),"TRIM_LINE",A65))=TRUE,0,GETPIVOTDATA("VALUE",'CSS WK pvt'!$J$2,"DT_FILE",AJ$8,"COMMODITY",AJ$6,"TRIM_CAT",TRIM(B67),"TRIM_LINE",A65))</f>
        <v>13556402</v>
      </c>
    </row>
    <row r="68" spans="1:36" s="49" customFormat="1" x14ac:dyDescent="0.25">
      <c r="A68" s="187"/>
      <c r="B68" s="50" t="s">
        <v>42</v>
      </c>
      <c r="C68" s="51">
        <v>3068731.97</v>
      </c>
      <c r="D68" s="52">
        <v>3255663</v>
      </c>
      <c r="E68" s="52">
        <v>3048447.72</v>
      </c>
      <c r="F68" s="52">
        <v>2570467.79</v>
      </c>
      <c r="G68" s="52">
        <v>2922503.1</v>
      </c>
      <c r="H68" s="52">
        <v>2905936.49</v>
      </c>
      <c r="I68" s="52">
        <v>3287017.02</v>
      </c>
      <c r="J68" s="52">
        <v>3143218.11</v>
      </c>
      <c r="K68" s="52">
        <v>3295758.01</v>
      </c>
      <c r="L68" s="52">
        <v>3217826.91</v>
      </c>
      <c r="M68" s="52">
        <v>3390222.69</v>
      </c>
      <c r="N68" s="53">
        <v>3611153.08</v>
      </c>
      <c r="O68" s="51">
        <v>4435443.38</v>
      </c>
      <c r="P68" s="52">
        <v>5800236</v>
      </c>
      <c r="Q68" s="52">
        <v>5680928</v>
      </c>
      <c r="R68" s="242">
        <v>5906550</v>
      </c>
      <c r="S68" s="52"/>
      <c r="T68" s="52"/>
      <c r="U68" s="53"/>
      <c r="V68" s="222">
        <f t="shared" si="58"/>
        <v>0.4453668236134678</v>
      </c>
      <c r="W68" s="222">
        <f t="shared" si="59"/>
        <v>0.78158365899664672</v>
      </c>
      <c r="X68" s="222">
        <f t="shared" si="60"/>
        <v>0.86354778621560213</v>
      </c>
      <c r="Y68" s="255"/>
      <c r="Z68" s="255"/>
      <c r="AA68" s="255"/>
      <c r="AB68" s="256"/>
      <c r="AC68" s="54">
        <f t="shared" si="56"/>
        <v>1366711.4099999997</v>
      </c>
      <c r="AD68" s="82">
        <f t="shared" si="62"/>
        <v>2544573</v>
      </c>
      <c r="AE68" s="83">
        <f t="shared" si="63"/>
        <v>2632480.2799999998</v>
      </c>
      <c r="AF68" s="56"/>
      <c r="AG68" s="56"/>
      <c r="AH68" s="56"/>
      <c r="AI68" s="57"/>
      <c r="AJ68" s="81">
        <f>IF(ISERROR(GETPIVOTDATA("VALUE",'CSS WK pvt'!$J$2,"DT_FILE",AJ$8,"COMMODITY",AJ$6,"TRIM_CAT",TRIM(B68),"TRIM_LINE",A65))=TRUE,0,GETPIVOTDATA("VALUE",'CSS WK pvt'!$J$2,"DT_FILE",AJ$8,"COMMODITY",AJ$6,"TRIM_CAT",TRIM(B68),"TRIM_LINE",A65))</f>
        <v>5906550</v>
      </c>
    </row>
    <row r="69" spans="1:36" s="49" customFormat="1" x14ac:dyDescent="0.25">
      <c r="A69" s="187"/>
      <c r="B69" s="50" t="s">
        <v>43</v>
      </c>
      <c r="C69" s="51">
        <v>2730862.27</v>
      </c>
      <c r="D69" s="52">
        <v>2995140.63</v>
      </c>
      <c r="E69" s="52">
        <v>2343513.7200000002</v>
      </c>
      <c r="F69" s="52">
        <v>1994824.81</v>
      </c>
      <c r="G69" s="52">
        <v>2638864.88</v>
      </c>
      <c r="H69" s="52">
        <v>2282766.77</v>
      </c>
      <c r="I69" s="52">
        <v>2738787.06</v>
      </c>
      <c r="J69" s="52">
        <v>2351074.4900000002</v>
      </c>
      <c r="K69" s="52">
        <v>2816810.39</v>
      </c>
      <c r="L69" s="52">
        <v>2651679.0099999998</v>
      </c>
      <c r="M69" s="52">
        <v>2536874.15</v>
      </c>
      <c r="N69" s="53">
        <v>2732070.1</v>
      </c>
      <c r="O69" s="51">
        <v>3551653.7</v>
      </c>
      <c r="P69" s="52">
        <v>5599624</v>
      </c>
      <c r="Q69" s="52">
        <v>4976113</v>
      </c>
      <c r="R69" s="242">
        <v>5533764</v>
      </c>
      <c r="S69" s="52"/>
      <c r="T69" s="52"/>
      <c r="U69" s="53"/>
      <c r="V69" s="222">
        <f t="shared" si="58"/>
        <v>0.30056126924335885</v>
      </c>
      <c r="W69" s="222">
        <f t="shared" si="59"/>
        <v>0.86956964354625321</v>
      </c>
      <c r="X69" s="222">
        <f t="shared" si="60"/>
        <v>1.1233556080909137</v>
      </c>
      <c r="Y69" s="255"/>
      <c r="Z69" s="255"/>
      <c r="AA69" s="255"/>
      <c r="AB69" s="256"/>
      <c r="AC69" s="54">
        <f t="shared" si="56"/>
        <v>820791.43000000017</v>
      </c>
      <c r="AD69" s="82">
        <f t="shared" si="62"/>
        <v>2604483.37</v>
      </c>
      <c r="AE69" s="83">
        <f t="shared" si="63"/>
        <v>2632599.2799999998</v>
      </c>
      <c r="AF69" s="56"/>
      <c r="AG69" s="56"/>
      <c r="AH69" s="56"/>
      <c r="AI69" s="57"/>
      <c r="AJ69" s="81">
        <f>IF(ISERROR(GETPIVOTDATA("VALUE",'CSS WK pvt'!$J$2,"DT_FILE",AJ$8,"COMMODITY",AJ$6,"TRIM_CAT",TRIM(B69),"TRIM_LINE",A65))=TRUE,0,GETPIVOTDATA("VALUE",'CSS WK pvt'!$J$2,"DT_FILE",AJ$8,"COMMODITY",AJ$6,"TRIM_CAT",TRIM(B69),"TRIM_LINE",A65))</f>
        <v>5533764</v>
      </c>
    </row>
    <row r="70" spans="1:36" s="49" customFormat="1" x14ac:dyDescent="0.25">
      <c r="A70" s="187"/>
      <c r="B70" s="50" t="s">
        <v>44</v>
      </c>
      <c r="C70" s="51">
        <v>2292944.7000000002</v>
      </c>
      <c r="D70" s="52">
        <v>2622382</v>
      </c>
      <c r="E70" s="52">
        <v>1924769.8</v>
      </c>
      <c r="F70" s="52">
        <v>1622150.93</v>
      </c>
      <c r="G70" s="52">
        <v>2202562.6800000002</v>
      </c>
      <c r="H70" s="52">
        <v>1463114.88</v>
      </c>
      <c r="I70" s="52">
        <v>2656610.21</v>
      </c>
      <c r="J70" s="52">
        <v>1344464.39</v>
      </c>
      <c r="K70" s="52">
        <v>1843595.82</v>
      </c>
      <c r="L70" s="52">
        <v>2628496.7400000002</v>
      </c>
      <c r="M70" s="52">
        <v>2768601.02</v>
      </c>
      <c r="N70" s="53">
        <v>1845385.03</v>
      </c>
      <c r="O70" s="51">
        <v>2996523.2</v>
      </c>
      <c r="P70" s="52">
        <v>2945429</v>
      </c>
      <c r="Q70" s="52">
        <v>2690881</v>
      </c>
      <c r="R70" s="242">
        <v>4116200</v>
      </c>
      <c r="S70" s="52"/>
      <c r="T70" s="52"/>
      <c r="U70" s="53"/>
      <c r="V70" s="222">
        <f t="shared" si="58"/>
        <v>0.30684494920440075</v>
      </c>
      <c r="W70" s="222">
        <f t="shared" si="59"/>
        <v>0.12318838369085816</v>
      </c>
      <c r="X70" s="222">
        <f t="shared" si="60"/>
        <v>0.39802744203488644</v>
      </c>
      <c r="Y70" s="255"/>
      <c r="Z70" s="255"/>
      <c r="AA70" s="255"/>
      <c r="AB70" s="256"/>
      <c r="AC70" s="54">
        <f t="shared" si="56"/>
        <v>703578.5</v>
      </c>
      <c r="AD70" s="82">
        <f t="shared" si="62"/>
        <v>323047</v>
      </c>
      <c r="AE70" s="83">
        <f t="shared" si="63"/>
        <v>766111.2</v>
      </c>
      <c r="AF70" s="56"/>
      <c r="AG70" s="56"/>
      <c r="AH70" s="56"/>
      <c r="AI70" s="57"/>
      <c r="AJ70" s="81">
        <f>IF(ISERROR(GETPIVOTDATA("VALUE",'CSS WK pvt'!$J$2,"DT_FILE",AJ$8,"COMMODITY",AJ$6,"TRIM_CAT",TRIM(B70),"TRIM_LINE",A65))=TRUE,0,GETPIVOTDATA("VALUE",'CSS WK pvt'!$J$2,"DT_FILE",AJ$8,"COMMODITY",AJ$6,"TRIM_CAT",TRIM(B70),"TRIM_LINE",A65))</f>
        <v>4116200</v>
      </c>
    </row>
    <row r="71" spans="1:36" s="165" customFormat="1" ht="15.75" thickBot="1" x14ac:dyDescent="0.3">
      <c r="A71" s="188"/>
      <c r="B71" s="67" t="s">
        <v>45</v>
      </c>
      <c r="C71" s="159">
        <f t="shared" ref="C71:O71" si="64">SUM(C66:C70)</f>
        <v>42587478.610000007</v>
      </c>
      <c r="D71" s="160">
        <f t="shared" si="64"/>
        <v>44597280.270000003</v>
      </c>
      <c r="E71" s="160">
        <f t="shared" si="64"/>
        <v>40542643.239999995</v>
      </c>
      <c r="F71" s="160">
        <f t="shared" si="64"/>
        <v>37794169.850000001</v>
      </c>
      <c r="G71" s="160">
        <f t="shared" si="64"/>
        <v>40036174.220000006</v>
      </c>
      <c r="H71" s="160">
        <f t="shared" si="64"/>
        <v>41571341.490000002</v>
      </c>
      <c r="I71" s="160">
        <f t="shared" si="64"/>
        <v>46421440.790000007</v>
      </c>
      <c r="J71" s="160">
        <f t="shared" si="64"/>
        <v>44880108.690000005</v>
      </c>
      <c r="K71" s="160">
        <f t="shared" si="64"/>
        <v>47837157.579999998</v>
      </c>
      <c r="L71" s="160">
        <f t="shared" si="64"/>
        <v>48958381.969999999</v>
      </c>
      <c r="M71" s="160">
        <f t="shared" si="64"/>
        <v>51936610.730000004</v>
      </c>
      <c r="N71" s="161">
        <f t="shared" si="64"/>
        <v>55323642.130000003</v>
      </c>
      <c r="O71" s="159">
        <f t="shared" si="64"/>
        <v>60948018.13000001</v>
      </c>
      <c r="P71" s="160">
        <v>67922740</v>
      </c>
      <c r="Q71" s="160">
        <v>68692135</v>
      </c>
      <c r="R71" s="160">
        <v>71945525</v>
      </c>
      <c r="S71" s="160"/>
      <c r="T71" s="160"/>
      <c r="U71" s="161"/>
      <c r="V71" s="223">
        <f t="shared" si="58"/>
        <v>0.4311253006579438</v>
      </c>
      <c r="W71" s="227">
        <f t="shared" si="59"/>
        <v>0.52302426490547049</v>
      </c>
      <c r="X71" s="228">
        <f t="shared" si="60"/>
        <v>0.69431811816915001</v>
      </c>
      <c r="Y71" s="228"/>
      <c r="Z71" s="228"/>
      <c r="AA71" s="228"/>
      <c r="AB71" s="229"/>
      <c r="AC71" s="47">
        <f t="shared" ref="AC71:AJ71" si="65">SUM(AC66:AC70)</f>
        <v>18360539.520000003</v>
      </c>
      <c r="AD71" s="162">
        <f t="shared" si="65"/>
        <v>23325459.73</v>
      </c>
      <c r="AE71" s="163">
        <f t="shared" si="65"/>
        <v>28149491.760000002</v>
      </c>
      <c r="AF71" s="163"/>
      <c r="AG71" s="163"/>
      <c r="AH71" s="163"/>
      <c r="AI71" s="164"/>
      <c r="AJ71" s="47">
        <f t="shared" si="65"/>
        <v>71945525</v>
      </c>
    </row>
    <row r="72" spans="1:36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249"/>
      <c r="W72" s="250"/>
      <c r="X72" s="251"/>
      <c r="Y72" s="251"/>
      <c r="Z72" s="251"/>
      <c r="AA72" s="251"/>
      <c r="AB72" s="252"/>
      <c r="AC72" s="98"/>
      <c r="AD72" s="99"/>
      <c r="AE72" s="100"/>
      <c r="AF72" s="100"/>
      <c r="AG72" s="100"/>
      <c r="AH72" s="100"/>
      <c r="AI72" s="101"/>
      <c r="AJ72" s="98"/>
    </row>
    <row r="73" spans="1:36" s="76" customFormat="1" x14ac:dyDescent="0.25">
      <c r="A73" s="187"/>
      <c r="B73" s="77" t="s">
        <v>40</v>
      </c>
      <c r="C73" s="102">
        <v>219736184</v>
      </c>
      <c r="D73" s="103">
        <v>183753979</v>
      </c>
      <c r="E73" s="103">
        <v>185764185</v>
      </c>
      <c r="F73" s="103">
        <v>191785656</v>
      </c>
      <c r="G73" s="103">
        <v>270542849</v>
      </c>
      <c r="H73" s="103">
        <v>344045731</v>
      </c>
      <c r="I73" s="103">
        <v>261815047</v>
      </c>
      <c r="J73" s="103">
        <v>185762701</v>
      </c>
      <c r="K73" s="103">
        <v>176457939</v>
      </c>
      <c r="L73" s="103">
        <v>218680024</v>
      </c>
      <c r="M73" s="103">
        <v>262620380</v>
      </c>
      <c r="N73" s="104">
        <v>206990343</v>
      </c>
      <c r="O73" s="102">
        <v>202833419</v>
      </c>
      <c r="P73" s="197">
        <v>205593448</v>
      </c>
      <c r="Q73" s="239">
        <v>201016204</v>
      </c>
      <c r="R73" s="197" t="s">
        <v>189</v>
      </c>
      <c r="S73" s="103"/>
      <c r="T73" s="103"/>
      <c r="U73" s="104"/>
      <c r="V73" s="253">
        <f>IF(ISERROR((O73-C73)/C73)=TRUE,0,(O73-C73)/C73)</f>
        <v>-7.6922993256313216E-2</v>
      </c>
      <c r="W73" s="254">
        <f t="shared" ref="W73:X78" si="66">IF(ISERROR((P73-D73)/D73)=TRUE,0,(P73-D73)/D73)</f>
        <v>0.11885167939683092</v>
      </c>
      <c r="X73" s="254">
        <f t="shared" si="66"/>
        <v>8.2104195703816649E-2</v>
      </c>
      <c r="Y73" s="255"/>
      <c r="Z73" s="255"/>
      <c r="AA73" s="255"/>
      <c r="AB73" s="256"/>
      <c r="AC73" s="105">
        <f t="shared" ref="AC73:AE77" si="67">O73-C73</f>
        <v>-16902765</v>
      </c>
      <c r="AD73" s="128">
        <f t="shared" si="67"/>
        <v>21839469</v>
      </c>
      <c r="AE73" s="128">
        <f t="shared" si="67"/>
        <v>15252019</v>
      </c>
      <c r="AF73" s="107"/>
      <c r="AG73" s="107"/>
      <c r="AH73" s="107"/>
      <c r="AI73" s="108"/>
      <c r="AJ73" s="197" t="s">
        <v>189</v>
      </c>
    </row>
    <row r="74" spans="1:36" s="76" customFormat="1" x14ac:dyDescent="0.25">
      <c r="A74" s="187"/>
      <c r="B74" s="77" t="s">
        <v>41</v>
      </c>
      <c r="C74" s="102">
        <v>18355960</v>
      </c>
      <c r="D74" s="103">
        <v>15649880</v>
      </c>
      <c r="E74" s="103">
        <v>15401111</v>
      </c>
      <c r="F74" s="103">
        <v>15247635</v>
      </c>
      <c r="G74" s="103">
        <v>20211493</v>
      </c>
      <c r="H74" s="103">
        <v>25407523</v>
      </c>
      <c r="I74" s="103">
        <v>18833878</v>
      </c>
      <c r="J74" s="103">
        <v>13864421</v>
      </c>
      <c r="K74" s="103">
        <v>13701980</v>
      </c>
      <c r="L74" s="103">
        <v>17303240</v>
      </c>
      <c r="M74" s="103">
        <v>19548134</v>
      </c>
      <c r="N74" s="104">
        <v>16158060</v>
      </c>
      <c r="O74" s="102">
        <v>16532919</v>
      </c>
      <c r="P74" s="197">
        <v>16772046</v>
      </c>
      <c r="Q74" s="239">
        <v>16426723</v>
      </c>
      <c r="R74" s="197" t="s">
        <v>189</v>
      </c>
      <c r="S74" s="103"/>
      <c r="T74" s="103"/>
      <c r="U74" s="104"/>
      <c r="V74" s="253">
        <f t="shared" ref="V74:V78" si="68">IF(ISERROR((O74-C74)/C74)=TRUE,0,(O74-C74)/C74)</f>
        <v>-9.9316025966498078E-2</v>
      </c>
      <c r="W74" s="254">
        <f t="shared" si="66"/>
        <v>7.1704447574038904E-2</v>
      </c>
      <c r="X74" s="254">
        <f t="shared" si="66"/>
        <v>6.6593377581656288E-2</v>
      </c>
      <c r="Y74" s="255"/>
      <c r="Z74" s="255"/>
      <c r="AA74" s="255"/>
      <c r="AB74" s="256"/>
      <c r="AC74" s="105">
        <f t="shared" si="56"/>
        <v>-1823041</v>
      </c>
      <c r="AD74" s="128">
        <f t="shared" si="67"/>
        <v>1122166</v>
      </c>
      <c r="AE74" s="128">
        <f t="shared" si="67"/>
        <v>1025612</v>
      </c>
      <c r="AF74" s="107"/>
      <c r="AG74" s="107"/>
      <c r="AH74" s="107"/>
      <c r="AI74" s="108"/>
      <c r="AJ74" s="197" t="s">
        <v>189</v>
      </c>
    </row>
    <row r="75" spans="1:36" s="76" customFormat="1" x14ac:dyDescent="0.25">
      <c r="A75" s="187"/>
      <c r="B75" s="77" t="s">
        <v>42</v>
      </c>
      <c r="C75" s="102">
        <v>56132333</v>
      </c>
      <c r="D75" s="103">
        <v>52774351</v>
      </c>
      <c r="E75" s="103">
        <v>50210604</v>
      </c>
      <c r="F75" s="103">
        <v>52858660</v>
      </c>
      <c r="G75" s="103">
        <v>58577152</v>
      </c>
      <c r="H75" s="103">
        <v>68071301</v>
      </c>
      <c r="I75" s="103">
        <v>59479002</v>
      </c>
      <c r="J75" s="103">
        <v>50199478</v>
      </c>
      <c r="K75" s="103">
        <v>45663614</v>
      </c>
      <c r="L75" s="103">
        <v>52483273</v>
      </c>
      <c r="M75" s="103">
        <v>61534981</v>
      </c>
      <c r="N75" s="104">
        <v>53902635</v>
      </c>
      <c r="O75" s="102">
        <v>55649222</v>
      </c>
      <c r="P75" s="197">
        <v>50309117</v>
      </c>
      <c r="Q75" s="239">
        <v>47525067</v>
      </c>
      <c r="R75" s="197" t="s">
        <v>189</v>
      </c>
      <c r="S75" s="103"/>
      <c r="T75" s="103"/>
      <c r="U75" s="104"/>
      <c r="V75" s="253">
        <f t="shared" si="68"/>
        <v>-8.6066438749303371E-3</v>
      </c>
      <c r="W75" s="254">
        <f t="shared" si="66"/>
        <v>-4.6712729825895916E-2</v>
      </c>
      <c r="X75" s="254">
        <f t="shared" si="66"/>
        <v>-5.3485454984767762E-2</v>
      </c>
      <c r="Y75" s="255"/>
      <c r="Z75" s="255"/>
      <c r="AA75" s="255"/>
      <c r="AB75" s="256"/>
      <c r="AC75" s="105">
        <f t="shared" si="56"/>
        <v>-483111</v>
      </c>
      <c r="AD75" s="128">
        <f t="shared" si="67"/>
        <v>-2465234</v>
      </c>
      <c r="AE75" s="128">
        <f t="shared" si="67"/>
        <v>-2685537</v>
      </c>
      <c r="AF75" s="107"/>
      <c r="AG75" s="107"/>
      <c r="AH75" s="107"/>
      <c r="AI75" s="108"/>
      <c r="AJ75" s="197" t="s">
        <v>189</v>
      </c>
    </row>
    <row r="76" spans="1:36" s="76" customFormat="1" x14ac:dyDescent="0.25">
      <c r="A76" s="187"/>
      <c r="B76" s="77" t="s">
        <v>43</v>
      </c>
      <c r="C76" s="102">
        <v>101174693</v>
      </c>
      <c r="D76" s="103">
        <v>94668173</v>
      </c>
      <c r="E76" s="103">
        <v>98788856</v>
      </c>
      <c r="F76" s="103">
        <v>99241600</v>
      </c>
      <c r="G76" s="103">
        <v>115086239</v>
      </c>
      <c r="H76" s="103">
        <v>132150035</v>
      </c>
      <c r="I76" s="103">
        <v>115103865</v>
      </c>
      <c r="J76" s="103">
        <v>99469750</v>
      </c>
      <c r="K76" s="103">
        <v>90847607</v>
      </c>
      <c r="L76" s="103">
        <v>100320108</v>
      </c>
      <c r="M76" s="103">
        <v>114468573</v>
      </c>
      <c r="N76" s="104">
        <v>98574412</v>
      </c>
      <c r="O76" s="102">
        <v>97883566</v>
      </c>
      <c r="P76" s="197">
        <v>90268378</v>
      </c>
      <c r="Q76" s="239">
        <v>80854270</v>
      </c>
      <c r="R76" s="197" t="s">
        <v>189</v>
      </c>
      <c r="S76" s="103"/>
      <c r="T76" s="103"/>
      <c r="U76" s="104"/>
      <c r="V76" s="253">
        <f t="shared" si="68"/>
        <v>-3.2529152324682613E-2</v>
      </c>
      <c r="W76" s="254">
        <f t="shared" si="66"/>
        <v>-4.6475968222181703E-2</v>
      </c>
      <c r="X76" s="254">
        <f t="shared" si="66"/>
        <v>-0.18154462685548256</v>
      </c>
      <c r="Y76" s="255"/>
      <c r="Z76" s="255"/>
      <c r="AA76" s="255"/>
      <c r="AB76" s="256"/>
      <c r="AC76" s="105">
        <f t="shared" si="56"/>
        <v>-3291127</v>
      </c>
      <c r="AD76" s="128">
        <f t="shared" si="67"/>
        <v>-4399795</v>
      </c>
      <c r="AE76" s="128">
        <f t="shared" si="67"/>
        <v>-17934586</v>
      </c>
      <c r="AF76" s="107"/>
      <c r="AG76" s="107"/>
      <c r="AH76" s="107"/>
      <c r="AI76" s="108"/>
      <c r="AJ76" s="197" t="s">
        <v>189</v>
      </c>
    </row>
    <row r="77" spans="1:36" s="76" customFormat="1" x14ac:dyDescent="0.25">
      <c r="A77" s="187"/>
      <c r="B77" s="77" t="s">
        <v>44</v>
      </c>
      <c r="C77" s="102">
        <v>192559340</v>
      </c>
      <c r="D77" s="103">
        <v>201664053</v>
      </c>
      <c r="E77" s="103">
        <v>179583426</v>
      </c>
      <c r="F77" s="103">
        <v>185513622</v>
      </c>
      <c r="G77" s="103">
        <v>213577059</v>
      </c>
      <c r="H77" s="103">
        <v>232777993</v>
      </c>
      <c r="I77" s="103">
        <v>206704558</v>
      </c>
      <c r="J77" s="103">
        <v>183051609</v>
      </c>
      <c r="K77" s="103">
        <v>187136490</v>
      </c>
      <c r="L77" s="103">
        <v>189712167</v>
      </c>
      <c r="M77" s="103">
        <v>87811988</v>
      </c>
      <c r="N77" s="104">
        <v>207125038</v>
      </c>
      <c r="O77" s="102">
        <v>200865529</v>
      </c>
      <c r="P77" s="197">
        <v>194538447</v>
      </c>
      <c r="Q77" s="239">
        <v>183548784</v>
      </c>
      <c r="R77" s="197" t="s">
        <v>189</v>
      </c>
      <c r="S77" s="103"/>
      <c r="T77" s="103"/>
      <c r="U77" s="104"/>
      <c r="V77" s="253">
        <f t="shared" si="68"/>
        <v>4.3135736755225688E-2</v>
      </c>
      <c r="W77" s="254">
        <f t="shared" si="66"/>
        <v>-3.5334041411931756E-2</v>
      </c>
      <c r="X77" s="254">
        <f t="shared" si="66"/>
        <v>2.2080868420452118E-2</v>
      </c>
      <c r="Y77" s="255"/>
      <c r="Z77" s="255"/>
      <c r="AA77" s="255"/>
      <c r="AB77" s="256"/>
      <c r="AC77" s="105">
        <f t="shared" si="56"/>
        <v>8306189</v>
      </c>
      <c r="AD77" s="128">
        <f t="shared" si="67"/>
        <v>-7125606</v>
      </c>
      <c r="AE77" s="128">
        <f t="shared" si="67"/>
        <v>3965358</v>
      </c>
      <c r="AF77" s="107"/>
      <c r="AG77" s="107"/>
      <c r="AH77" s="107"/>
      <c r="AI77" s="108"/>
      <c r="AJ77" s="197" t="s">
        <v>189</v>
      </c>
    </row>
    <row r="78" spans="1:36" s="93" customFormat="1" x14ac:dyDescent="0.25">
      <c r="A78" s="188"/>
      <c r="B78" s="77" t="s">
        <v>45</v>
      </c>
      <c r="C78" s="173">
        <f>SUM(C73:C77)</f>
        <v>587958510</v>
      </c>
      <c r="D78" s="174">
        <f t="shared" ref="D78:Q78" si="69">SUM(D73:D77)</f>
        <v>548510436</v>
      </c>
      <c r="E78" s="174">
        <f t="shared" si="69"/>
        <v>529748182</v>
      </c>
      <c r="F78" s="174">
        <f t="shared" si="69"/>
        <v>544647173</v>
      </c>
      <c r="G78" s="174">
        <f t="shared" si="69"/>
        <v>677994792</v>
      </c>
      <c r="H78" s="174">
        <f t="shared" si="69"/>
        <v>802452583</v>
      </c>
      <c r="I78" s="174">
        <f t="shared" si="69"/>
        <v>661936350</v>
      </c>
      <c r="J78" s="174">
        <f t="shared" si="69"/>
        <v>532347959</v>
      </c>
      <c r="K78" s="174">
        <f t="shared" si="69"/>
        <v>513807630</v>
      </c>
      <c r="L78" s="174">
        <f t="shared" si="69"/>
        <v>578498812</v>
      </c>
      <c r="M78" s="174">
        <f t="shared" si="69"/>
        <v>545984056</v>
      </c>
      <c r="N78" s="175">
        <f t="shared" si="69"/>
        <v>582750488</v>
      </c>
      <c r="O78" s="173">
        <f t="shared" si="69"/>
        <v>573764655</v>
      </c>
      <c r="P78" s="174">
        <f t="shared" si="69"/>
        <v>557481436</v>
      </c>
      <c r="Q78" s="174">
        <f t="shared" si="69"/>
        <v>529371048</v>
      </c>
      <c r="R78" s="240" t="s">
        <v>189</v>
      </c>
      <c r="S78" s="174"/>
      <c r="T78" s="174"/>
      <c r="U78" s="175"/>
      <c r="V78" s="257">
        <f t="shared" si="68"/>
        <v>-2.4140912596026545E-2</v>
      </c>
      <c r="W78" s="258">
        <f t="shared" si="66"/>
        <v>1.6355203859785814E-2</v>
      </c>
      <c r="X78" s="258">
        <f t="shared" si="66"/>
        <v>-7.1191183436661613E-4</v>
      </c>
      <c r="Y78" s="259"/>
      <c r="Z78" s="259"/>
      <c r="AA78" s="259"/>
      <c r="AB78" s="260"/>
      <c r="AC78" s="109">
        <f t="shared" ref="AC78:AD85" si="70">SUM(AC73:AC77)</f>
        <v>-14193855</v>
      </c>
      <c r="AD78" s="170">
        <f t="shared" si="70"/>
        <v>8971000</v>
      </c>
      <c r="AE78" s="170">
        <f t="shared" ref="AE78" si="71">SUM(AE73:AE77)</f>
        <v>-377134</v>
      </c>
      <c r="AF78" s="177"/>
      <c r="AG78" s="177"/>
      <c r="AH78" s="177"/>
      <c r="AI78" s="178"/>
      <c r="AJ78" s="240" t="s">
        <v>189</v>
      </c>
    </row>
    <row r="79" spans="1:36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261"/>
      <c r="W79" s="262"/>
      <c r="X79" s="263"/>
      <c r="Y79" s="263"/>
      <c r="Z79" s="263"/>
      <c r="AA79" s="263"/>
      <c r="AB79" s="264"/>
      <c r="AC79" s="63"/>
      <c r="AD79" s="64"/>
      <c r="AE79" s="65"/>
      <c r="AF79" s="65"/>
      <c r="AG79" s="65"/>
      <c r="AH79" s="65"/>
      <c r="AI79" s="66"/>
      <c r="AJ79" s="63"/>
    </row>
    <row r="80" spans="1:36" s="49" customFormat="1" x14ac:dyDescent="0.25">
      <c r="A80" s="187"/>
      <c r="B80" s="50" t="s">
        <v>40</v>
      </c>
      <c r="C80" s="125">
        <f>C94-C87</f>
        <v>44374447.270000003</v>
      </c>
      <c r="D80" s="126">
        <f t="shared" ref="D80:O80" si="72">D94-D87</f>
        <v>38072945.619999997</v>
      </c>
      <c r="E80" s="126">
        <f t="shared" si="72"/>
        <v>38244451.659999996</v>
      </c>
      <c r="F80" s="126">
        <f t="shared" si="72"/>
        <v>37884922.210000001</v>
      </c>
      <c r="G80" s="126">
        <f t="shared" si="72"/>
        <v>56242792.869999997</v>
      </c>
      <c r="H80" s="126">
        <f t="shared" si="72"/>
        <v>64381175</v>
      </c>
      <c r="I80" s="126">
        <f t="shared" si="72"/>
        <v>51366367.039999999</v>
      </c>
      <c r="J80" s="126">
        <f t="shared" si="72"/>
        <v>45547435.009999998</v>
      </c>
      <c r="K80" s="126">
        <f t="shared" si="72"/>
        <v>37510374.170000002</v>
      </c>
      <c r="L80" s="126">
        <f t="shared" si="72"/>
        <v>50633626.469999999</v>
      </c>
      <c r="M80" s="126">
        <f t="shared" si="72"/>
        <v>60967495.890000001</v>
      </c>
      <c r="N80" s="127">
        <f t="shared" si="72"/>
        <v>45116266.100000001</v>
      </c>
      <c r="O80" s="125">
        <f t="shared" si="72"/>
        <v>47948182.57</v>
      </c>
      <c r="P80" s="197">
        <f t="shared" ref="P80:Q80" si="73">P94-P87</f>
        <v>46054789.100000001</v>
      </c>
      <c r="Q80" s="241">
        <f t="shared" si="73"/>
        <v>45133090.229999997</v>
      </c>
      <c r="R80" s="197">
        <v>18374147</v>
      </c>
      <c r="S80" s="126"/>
      <c r="T80" s="126"/>
      <c r="U80" s="127"/>
      <c r="V80" s="253">
        <f>IF(ISERROR((O80-C80)/C80)=TRUE,0,(O80-C80)/C80)</f>
        <v>8.0535883145885931E-2</v>
      </c>
      <c r="W80" s="254">
        <f t="shared" ref="W80:W85" si="74">IF(ISERROR((P80-D80)/D80)=TRUE,0,(P80-D80)/D80)</f>
        <v>0.20964607150876929</v>
      </c>
      <c r="X80" s="255">
        <f t="shared" ref="X80:X85" si="75">IF(ISERROR((Q80-E80)/E80)=TRUE,0,(Q80-E80)/E80)</f>
        <v>0.18012125343673971</v>
      </c>
      <c r="Y80" s="220"/>
      <c r="Z80" s="220"/>
      <c r="AA80" s="220"/>
      <c r="AB80" s="221"/>
      <c r="AC80" s="46">
        <f t="shared" ref="AC80" si="76">O80-C80</f>
        <v>3573735.299999997</v>
      </c>
      <c r="AD80" s="128">
        <f t="shared" ref="AD80:AD84" si="77">P80-D80</f>
        <v>7981843.4800000042</v>
      </c>
      <c r="AE80" s="129">
        <f t="shared" ref="AE80:AE84" si="78">Q80-E80</f>
        <v>6888638.5700000003</v>
      </c>
      <c r="AF80" s="129"/>
      <c r="AG80" s="129"/>
      <c r="AH80" s="129"/>
      <c r="AI80" s="130"/>
      <c r="AJ80" s="197">
        <f>AJ94</f>
        <v>18374147</v>
      </c>
    </row>
    <row r="81" spans="1:36" s="49" customFormat="1" x14ac:dyDescent="0.25">
      <c r="A81" s="187"/>
      <c r="B81" s="50" t="s">
        <v>41</v>
      </c>
      <c r="C81" s="125">
        <f t="shared" ref="C81:Q81" si="79">C95-C88</f>
        <v>3187133.96</v>
      </c>
      <c r="D81" s="126">
        <f t="shared" si="79"/>
        <v>2762205.04</v>
      </c>
      <c r="E81" s="126">
        <f t="shared" si="79"/>
        <v>2625358.66</v>
      </c>
      <c r="F81" s="126">
        <f t="shared" si="79"/>
        <v>2541588</v>
      </c>
      <c r="G81" s="126">
        <f t="shared" si="79"/>
        <v>3401152.47</v>
      </c>
      <c r="H81" s="126">
        <f t="shared" si="79"/>
        <v>3867695.86</v>
      </c>
      <c r="I81" s="126">
        <f t="shared" si="79"/>
        <v>3181668.23</v>
      </c>
      <c r="J81" s="126">
        <f t="shared" si="79"/>
        <v>3012556.78</v>
      </c>
      <c r="K81" s="126">
        <f t="shared" si="79"/>
        <v>2819368.86</v>
      </c>
      <c r="L81" s="126">
        <f t="shared" si="79"/>
        <v>3579086.74</v>
      </c>
      <c r="M81" s="126">
        <f t="shared" si="79"/>
        <v>3927040.33</v>
      </c>
      <c r="N81" s="127">
        <f t="shared" si="79"/>
        <v>3060084.6</v>
      </c>
      <c r="O81" s="125">
        <f t="shared" si="79"/>
        <v>2983590.79</v>
      </c>
      <c r="P81" s="197">
        <f t="shared" si="79"/>
        <v>2834116.53</v>
      </c>
      <c r="Q81" s="241">
        <f t="shared" si="79"/>
        <v>2685953.45</v>
      </c>
      <c r="R81" s="197">
        <v>1087682</v>
      </c>
      <c r="S81" s="126"/>
      <c r="T81" s="126"/>
      <c r="U81" s="127"/>
      <c r="V81" s="253">
        <f t="shared" ref="V81:V85" si="80">IF(ISERROR((O81-C81)/C81)=TRUE,0,(O81-C81)/C81)</f>
        <v>-6.3864014677312134E-2</v>
      </c>
      <c r="W81" s="254">
        <f t="shared" si="74"/>
        <v>2.6034088331110913E-2</v>
      </c>
      <c r="X81" s="255">
        <f t="shared" si="75"/>
        <v>2.3080575969761034E-2</v>
      </c>
      <c r="Y81" s="220"/>
      <c r="Z81" s="220"/>
      <c r="AA81" s="220"/>
      <c r="AB81" s="221"/>
      <c r="AC81" s="46">
        <f t="shared" si="56"/>
        <v>-203543.16999999993</v>
      </c>
      <c r="AD81" s="128">
        <f t="shared" si="77"/>
        <v>71911.489999999758</v>
      </c>
      <c r="AE81" s="129">
        <f t="shared" si="78"/>
        <v>60594.790000000037</v>
      </c>
      <c r="AF81" s="129"/>
      <c r="AG81" s="129"/>
      <c r="AH81" s="129"/>
      <c r="AI81" s="130"/>
      <c r="AJ81" s="197">
        <f t="shared" ref="AJ81:AJ85" si="81">AJ95</f>
        <v>1087682</v>
      </c>
    </row>
    <row r="82" spans="1:36" s="49" customFormat="1" x14ac:dyDescent="0.25">
      <c r="A82" s="187"/>
      <c r="B82" s="50" t="s">
        <v>42</v>
      </c>
      <c r="C82" s="125">
        <f t="shared" ref="C82:Q82" si="82">C96-C89</f>
        <v>10605548.630000001</v>
      </c>
      <c r="D82" s="126">
        <f t="shared" si="82"/>
        <v>9376827.6500000004</v>
      </c>
      <c r="E82" s="126">
        <f t="shared" si="82"/>
        <v>8898496.5800000001</v>
      </c>
      <c r="F82" s="126">
        <f t="shared" si="82"/>
        <v>8692860.4700000007</v>
      </c>
      <c r="G82" s="126">
        <f t="shared" si="82"/>
        <v>10834756.16</v>
      </c>
      <c r="H82" s="126">
        <f t="shared" si="82"/>
        <v>11716207.470000001</v>
      </c>
      <c r="I82" s="126">
        <f t="shared" si="82"/>
        <v>10466145.82</v>
      </c>
      <c r="J82" s="126">
        <f t="shared" si="82"/>
        <v>9951257.9900000002</v>
      </c>
      <c r="K82" s="126">
        <f t="shared" si="82"/>
        <v>8285225.3700000001</v>
      </c>
      <c r="L82" s="126">
        <f t="shared" si="82"/>
        <v>10537433.369999999</v>
      </c>
      <c r="M82" s="126">
        <f t="shared" si="82"/>
        <v>12399888.699999999</v>
      </c>
      <c r="N82" s="127">
        <f t="shared" si="82"/>
        <v>10285812.73</v>
      </c>
      <c r="O82" s="125">
        <f t="shared" si="82"/>
        <v>10603918.41</v>
      </c>
      <c r="P82" s="197">
        <f t="shared" si="82"/>
        <v>9293257.5700000003</v>
      </c>
      <c r="Q82" s="241">
        <f t="shared" si="82"/>
        <v>8208391.1699999999</v>
      </c>
      <c r="R82" s="197">
        <v>3817225</v>
      </c>
      <c r="S82" s="126"/>
      <c r="T82" s="126"/>
      <c r="U82" s="127"/>
      <c r="V82" s="253">
        <f t="shared" si="80"/>
        <v>-1.5371387722359353E-4</v>
      </c>
      <c r="W82" s="254">
        <f t="shared" si="74"/>
        <v>-8.9124043993706204E-3</v>
      </c>
      <c r="X82" s="255">
        <f t="shared" si="75"/>
        <v>-7.755303424525227E-2</v>
      </c>
      <c r="Y82" s="220"/>
      <c r="Z82" s="220"/>
      <c r="AA82" s="220"/>
      <c r="AB82" s="221"/>
      <c r="AC82" s="46">
        <f t="shared" si="56"/>
        <v>-1630.2200000006706</v>
      </c>
      <c r="AD82" s="128">
        <f t="shared" si="77"/>
        <v>-83570.080000000075</v>
      </c>
      <c r="AE82" s="129">
        <f t="shared" si="78"/>
        <v>-690105.41000000015</v>
      </c>
      <c r="AF82" s="129"/>
      <c r="AG82" s="129"/>
      <c r="AH82" s="129"/>
      <c r="AI82" s="130"/>
      <c r="AJ82" s="197">
        <f t="shared" si="81"/>
        <v>3817225</v>
      </c>
    </row>
    <row r="83" spans="1:36" s="49" customFormat="1" x14ac:dyDescent="0.25">
      <c r="A83" s="187"/>
      <c r="B83" s="50" t="s">
        <v>43</v>
      </c>
      <c r="C83" s="125">
        <f t="shared" ref="C83:Q83" si="83">C97-C90</f>
        <v>18614726.379999999</v>
      </c>
      <c r="D83" s="126">
        <f t="shared" si="83"/>
        <v>16886604.93</v>
      </c>
      <c r="E83" s="126">
        <f t="shared" si="83"/>
        <v>16085408.449999999</v>
      </c>
      <c r="F83" s="126">
        <f t="shared" si="83"/>
        <v>15733169.99</v>
      </c>
      <c r="G83" s="126">
        <f t="shared" si="83"/>
        <v>21967358.530000001</v>
      </c>
      <c r="H83" s="126">
        <f t="shared" si="83"/>
        <v>18540175.41</v>
      </c>
      <c r="I83" s="126">
        <f t="shared" si="83"/>
        <v>18302020.050000001</v>
      </c>
      <c r="J83" s="126">
        <f t="shared" si="83"/>
        <v>17012211.010000002</v>
      </c>
      <c r="K83" s="126">
        <f t="shared" si="83"/>
        <v>13289222.32</v>
      </c>
      <c r="L83" s="126">
        <f t="shared" si="83"/>
        <v>16360559.970000001</v>
      </c>
      <c r="M83" s="126">
        <f t="shared" si="83"/>
        <v>19931449.969999999</v>
      </c>
      <c r="N83" s="127">
        <f t="shared" si="83"/>
        <v>16850376.280000001</v>
      </c>
      <c r="O83" s="125">
        <f t="shared" si="83"/>
        <v>16804216.559999999</v>
      </c>
      <c r="P83" s="197">
        <f t="shared" si="83"/>
        <v>15505898.09</v>
      </c>
      <c r="Q83" s="241">
        <f t="shared" si="83"/>
        <v>14747466.119999999</v>
      </c>
      <c r="R83" s="197">
        <v>6998088</v>
      </c>
      <c r="S83" s="126"/>
      <c r="T83" s="126"/>
      <c r="U83" s="127"/>
      <c r="V83" s="253">
        <f t="shared" si="80"/>
        <v>-9.7262231151850023E-2</v>
      </c>
      <c r="W83" s="254">
        <f t="shared" si="74"/>
        <v>-8.17634359140538E-2</v>
      </c>
      <c r="X83" s="255">
        <f t="shared" si="75"/>
        <v>-8.3177392365190464E-2</v>
      </c>
      <c r="Y83" s="220"/>
      <c r="Z83" s="220"/>
      <c r="AA83" s="220"/>
      <c r="AB83" s="221"/>
      <c r="AC83" s="46">
        <f t="shared" si="56"/>
        <v>-1810509.8200000003</v>
      </c>
      <c r="AD83" s="128">
        <f t="shared" si="77"/>
        <v>-1380706.8399999999</v>
      </c>
      <c r="AE83" s="129">
        <f t="shared" si="78"/>
        <v>-1337942.33</v>
      </c>
      <c r="AF83" s="129"/>
      <c r="AG83" s="129"/>
      <c r="AH83" s="129"/>
      <c r="AI83" s="130"/>
      <c r="AJ83" s="197">
        <f t="shared" si="81"/>
        <v>6998088</v>
      </c>
    </row>
    <row r="84" spans="1:36" s="49" customFormat="1" x14ac:dyDescent="0.25">
      <c r="A84" s="187"/>
      <c r="B84" s="50" t="s">
        <v>44</v>
      </c>
      <c r="C84" s="125">
        <f t="shared" ref="C84:Q84" si="84">C98-C91</f>
        <v>22899445.559999999</v>
      </c>
      <c r="D84" s="126">
        <f t="shared" si="84"/>
        <v>22100771.300000001</v>
      </c>
      <c r="E84" s="126">
        <f t="shared" si="84"/>
        <v>20209300.030000001</v>
      </c>
      <c r="F84" s="126">
        <f t="shared" si="84"/>
        <v>19094126.75</v>
      </c>
      <c r="G84" s="126">
        <f t="shared" si="84"/>
        <v>22106031.100000001</v>
      </c>
      <c r="H84" s="126">
        <f t="shared" si="84"/>
        <v>23107732.219999999</v>
      </c>
      <c r="I84" s="126">
        <f t="shared" si="84"/>
        <v>22000690.870000001</v>
      </c>
      <c r="J84" s="126">
        <f t="shared" si="84"/>
        <v>22949413.620000001</v>
      </c>
      <c r="K84" s="126">
        <f t="shared" si="84"/>
        <v>17336710.210000001</v>
      </c>
      <c r="L84" s="126">
        <f t="shared" si="84"/>
        <v>20539158.289999999</v>
      </c>
      <c r="M84" s="126">
        <f t="shared" si="84"/>
        <v>23641441.850000001</v>
      </c>
      <c r="N84" s="127">
        <f t="shared" si="84"/>
        <v>19373090.300000001</v>
      </c>
      <c r="O84" s="125">
        <f t="shared" si="84"/>
        <v>18272204.920000002</v>
      </c>
      <c r="P84" s="197">
        <f t="shared" si="84"/>
        <v>19983751.940000001</v>
      </c>
      <c r="Q84" s="241">
        <f t="shared" si="84"/>
        <v>18310514.149999999</v>
      </c>
      <c r="R84" s="197">
        <v>10761637</v>
      </c>
      <c r="S84" s="126"/>
      <c r="T84" s="126"/>
      <c r="U84" s="127"/>
      <c r="V84" s="253">
        <f t="shared" si="80"/>
        <v>-0.20206780237870514</v>
      </c>
      <c r="W84" s="254">
        <f t="shared" si="74"/>
        <v>-9.5789388128730113E-2</v>
      </c>
      <c r="X84" s="255">
        <f t="shared" si="75"/>
        <v>-9.3956043860070421E-2</v>
      </c>
      <c r="Y84" s="220"/>
      <c r="Z84" s="220"/>
      <c r="AA84" s="220"/>
      <c r="AB84" s="221"/>
      <c r="AC84" s="46">
        <f t="shared" si="56"/>
        <v>-4627240.6399999969</v>
      </c>
      <c r="AD84" s="128">
        <f t="shared" si="77"/>
        <v>-2117019.3599999994</v>
      </c>
      <c r="AE84" s="129">
        <f t="shared" si="78"/>
        <v>-1898785.8800000027</v>
      </c>
      <c r="AF84" s="129"/>
      <c r="AG84" s="129"/>
      <c r="AH84" s="129"/>
      <c r="AI84" s="130"/>
      <c r="AJ84" s="197">
        <f t="shared" si="81"/>
        <v>10761637</v>
      </c>
    </row>
    <row r="85" spans="1:36" s="165" customFormat="1" x14ac:dyDescent="0.25">
      <c r="A85" s="188"/>
      <c r="B85" s="50" t="s">
        <v>45</v>
      </c>
      <c r="C85" s="166">
        <f>SUM(C80:C84)</f>
        <v>99681301.800000012</v>
      </c>
      <c r="D85" s="167">
        <f t="shared" ref="D85:AE85" si="85">SUM(D80:D84)</f>
        <v>89199354.539999992</v>
      </c>
      <c r="E85" s="167">
        <f t="shared" si="85"/>
        <v>86063015.379999995</v>
      </c>
      <c r="F85" s="167">
        <f t="shared" si="85"/>
        <v>83946667.420000002</v>
      </c>
      <c r="G85" s="167">
        <f t="shared" si="85"/>
        <v>114552091.13</v>
      </c>
      <c r="H85" s="167">
        <f t="shared" si="85"/>
        <v>121612985.95999999</v>
      </c>
      <c r="I85" s="167">
        <f t="shared" si="85"/>
        <v>105316892.01000001</v>
      </c>
      <c r="J85" s="167">
        <f t="shared" si="85"/>
        <v>98472874.410000011</v>
      </c>
      <c r="K85" s="167">
        <f t="shared" si="85"/>
        <v>79240900.930000007</v>
      </c>
      <c r="L85" s="167">
        <f t="shared" si="85"/>
        <v>101649864.84</v>
      </c>
      <c r="M85" s="167">
        <f t="shared" si="85"/>
        <v>120867316.74000001</v>
      </c>
      <c r="N85" s="169">
        <f t="shared" si="85"/>
        <v>94685630.010000005</v>
      </c>
      <c r="O85" s="166">
        <f t="shared" si="85"/>
        <v>96612113.25</v>
      </c>
      <c r="P85" s="214">
        <f t="shared" si="85"/>
        <v>93671813.230000004</v>
      </c>
      <c r="Q85" s="214">
        <f t="shared" si="85"/>
        <v>89085415.120000005</v>
      </c>
      <c r="R85" s="167">
        <v>41038779</v>
      </c>
      <c r="S85" s="167"/>
      <c r="T85" s="167"/>
      <c r="U85" s="169"/>
      <c r="V85" s="257">
        <f t="shared" si="80"/>
        <v>-3.0790012716306756E-2</v>
      </c>
      <c r="W85" s="258">
        <f t="shared" si="74"/>
        <v>5.0140034230790442E-2</v>
      </c>
      <c r="X85" s="259">
        <f t="shared" si="75"/>
        <v>3.5118450436055472E-2</v>
      </c>
      <c r="Y85" s="267"/>
      <c r="Z85" s="267"/>
      <c r="AA85" s="267"/>
      <c r="AB85" s="268"/>
      <c r="AC85" s="168">
        <f t="shared" si="70"/>
        <v>-3069188.5500000007</v>
      </c>
      <c r="AD85" s="170">
        <f t="shared" si="85"/>
        <v>4472458.6900000051</v>
      </c>
      <c r="AE85" s="171">
        <f t="shared" si="85"/>
        <v>3022399.7399999974</v>
      </c>
      <c r="AF85" s="171"/>
      <c r="AG85" s="171"/>
      <c r="AH85" s="171"/>
      <c r="AI85" s="172"/>
      <c r="AJ85" s="282">
        <f t="shared" si="81"/>
        <v>41038779</v>
      </c>
    </row>
    <row r="86" spans="1:36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261"/>
      <c r="W86" s="262"/>
      <c r="X86" s="263"/>
      <c r="Y86" s="263"/>
      <c r="Z86" s="263"/>
      <c r="AA86" s="263"/>
      <c r="AB86" s="264"/>
      <c r="AC86" s="63"/>
      <c r="AD86" s="64"/>
      <c r="AE86" s="65"/>
      <c r="AF86" s="65"/>
      <c r="AG86" s="65"/>
      <c r="AH86" s="65"/>
      <c r="AI86" s="66"/>
      <c r="AJ86" s="63"/>
    </row>
    <row r="87" spans="1:36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97"/>
      <c r="Q87" s="241"/>
      <c r="R87" s="197"/>
      <c r="S87" s="126"/>
      <c r="T87" s="126"/>
      <c r="U87" s="127"/>
      <c r="V87" s="217"/>
      <c r="W87" s="219"/>
      <c r="X87" s="220"/>
      <c r="Y87" s="220"/>
      <c r="Z87" s="220"/>
      <c r="AA87" s="220"/>
      <c r="AB87" s="221"/>
      <c r="AC87" s="46"/>
      <c r="AD87" s="128"/>
      <c r="AE87" s="129"/>
      <c r="AF87" s="129"/>
      <c r="AG87" s="129"/>
      <c r="AH87" s="129"/>
      <c r="AI87" s="130"/>
      <c r="AJ87" s="197"/>
    </row>
    <row r="88" spans="1:36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97"/>
      <c r="Q88" s="241"/>
      <c r="R88" s="197"/>
      <c r="S88" s="126"/>
      <c r="T88" s="126"/>
      <c r="U88" s="127"/>
      <c r="V88" s="217"/>
      <c r="W88" s="219"/>
      <c r="X88" s="220"/>
      <c r="Y88" s="220"/>
      <c r="Z88" s="220"/>
      <c r="AA88" s="220"/>
      <c r="AB88" s="221"/>
      <c r="AC88" s="46"/>
      <c r="AD88" s="128"/>
      <c r="AE88" s="129"/>
      <c r="AF88" s="129"/>
      <c r="AG88" s="129"/>
      <c r="AH88" s="129"/>
      <c r="AI88" s="130"/>
      <c r="AJ88" s="197"/>
    </row>
    <row r="89" spans="1:36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97"/>
      <c r="Q89" s="241"/>
      <c r="R89" s="197"/>
      <c r="S89" s="126"/>
      <c r="T89" s="126"/>
      <c r="U89" s="127"/>
      <c r="V89" s="217"/>
      <c r="W89" s="219"/>
      <c r="X89" s="220"/>
      <c r="Y89" s="220"/>
      <c r="Z89" s="220"/>
      <c r="AA89" s="220"/>
      <c r="AB89" s="221"/>
      <c r="AC89" s="46"/>
      <c r="AD89" s="128"/>
      <c r="AE89" s="129"/>
      <c r="AF89" s="129"/>
      <c r="AG89" s="129"/>
      <c r="AH89" s="129"/>
      <c r="AI89" s="130"/>
      <c r="AJ89" s="197"/>
    </row>
    <row r="90" spans="1:36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97"/>
      <c r="Q90" s="241"/>
      <c r="R90" s="197"/>
      <c r="S90" s="126"/>
      <c r="T90" s="126"/>
      <c r="U90" s="127"/>
      <c r="V90" s="217"/>
      <c r="W90" s="219"/>
      <c r="X90" s="220"/>
      <c r="Y90" s="220"/>
      <c r="Z90" s="220"/>
      <c r="AA90" s="220"/>
      <c r="AB90" s="221"/>
      <c r="AC90" s="46"/>
      <c r="AD90" s="128"/>
      <c r="AE90" s="129"/>
      <c r="AF90" s="129"/>
      <c r="AG90" s="129"/>
      <c r="AH90" s="129"/>
      <c r="AI90" s="130"/>
      <c r="AJ90" s="197"/>
    </row>
    <row r="91" spans="1:36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/>
      <c r="Q91" s="241"/>
      <c r="R91" s="197"/>
      <c r="S91" s="126"/>
      <c r="T91" s="126"/>
      <c r="U91" s="127"/>
      <c r="V91" s="217"/>
      <c r="W91" s="219"/>
      <c r="X91" s="220"/>
      <c r="Y91" s="220"/>
      <c r="Z91" s="220"/>
      <c r="AA91" s="220"/>
      <c r="AB91" s="221"/>
      <c r="AC91" s="46"/>
      <c r="AD91" s="128"/>
      <c r="AE91" s="129"/>
      <c r="AF91" s="129"/>
      <c r="AG91" s="129"/>
      <c r="AH91" s="129"/>
      <c r="AI91" s="130"/>
      <c r="AJ91" s="197"/>
    </row>
    <row r="92" spans="1:36" s="165" customFormat="1" x14ac:dyDescent="0.25">
      <c r="A92" s="188"/>
      <c r="B92" s="50" t="s">
        <v>45</v>
      </c>
      <c r="C92" s="166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9"/>
      <c r="O92" s="166"/>
      <c r="P92" s="167"/>
      <c r="Q92" s="167"/>
      <c r="R92" s="167"/>
      <c r="S92" s="167"/>
      <c r="T92" s="167"/>
      <c r="U92" s="169"/>
      <c r="V92" s="265"/>
      <c r="W92" s="266"/>
      <c r="X92" s="267"/>
      <c r="Y92" s="267"/>
      <c r="Z92" s="267"/>
      <c r="AA92" s="267"/>
      <c r="AB92" s="268"/>
      <c r="AC92" s="168"/>
      <c r="AD92" s="170"/>
      <c r="AE92" s="171"/>
      <c r="AF92" s="171"/>
      <c r="AG92" s="171"/>
      <c r="AH92" s="171"/>
      <c r="AI92" s="172"/>
      <c r="AJ92" s="281"/>
    </row>
    <row r="93" spans="1:36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261"/>
      <c r="W93" s="262"/>
      <c r="X93" s="263"/>
      <c r="Y93" s="263"/>
      <c r="Z93" s="263"/>
      <c r="AA93" s="263"/>
      <c r="AB93" s="264"/>
      <c r="AC93" s="63"/>
      <c r="AD93" s="64"/>
      <c r="AE93" s="65"/>
      <c r="AF93" s="65"/>
      <c r="AG93" s="65"/>
      <c r="AH93" s="65"/>
      <c r="AI93" s="66"/>
      <c r="AJ93" s="63"/>
    </row>
    <row r="94" spans="1:36" s="49" customFormat="1" x14ac:dyDescent="0.25">
      <c r="A94" s="187"/>
      <c r="B94" s="50" t="s">
        <v>40</v>
      </c>
      <c r="C94" s="125">
        <v>44374447.270000003</v>
      </c>
      <c r="D94" s="126">
        <v>38072945.619999997</v>
      </c>
      <c r="E94" s="126">
        <v>38244451.659999996</v>
      </c>
      <c r="F94" s="126">
        <v>37884922.210000001</v>
      </c>
      <c r="G94" s="126">
        <v>56242792.869999997</v>
      </c>
      <c r="H94" s="126">
        <v>64381175</v>
      </c>
      <c r="I94" s="126">
        <v>51366367.039999999</v>
      </c>
      <c r="J94" s="126">
        <v>45547435.009999998</v>
      </c>
      <c r="K94" s="126">
        <v>37510374.170000002</v>
      </c>
      <c r="L94" s="126">
        <v>50633626.469999999</v>
      </c>
      <c r="M94" s="126">
        <v>60967495.890000001</v>
      </c>
      <c r="N94" s="127">
        <v>45116266.100000001</v>
      </c>
      <c r="O94" s="125">
        <v>47948182.57</v>
      </c>
      <c r="P94" s="126">
        <v>46054789.100000001</v>
      </c>
      <c r="Q94" s="126">
        <v>45133090.229999997</v>
      </c>
      <c r="R94" s="200">
        <v>18374147</v>
      </c>
      <c r="S94" s="126"/>
      <c r="T94" s="126"/>
      <c r="U94" s="127"/>
      <c r="V94" s="253">
        <f>IF(ISERROR((O94-C94)/C94)=TRUE,0,(O94-C94)/C94)</f>
        <v>8.0535883145885931E-2</v>
      </c>
      <c r="W94" s="254">
        <f t="shared" ref="W94:W99" si="86">IF(ISERROR((P94-D94)/D94)=TRUE,0,(P94-D94)/D94)</f>
        <v>0.20964607150876929</v>
      </c>
      <c r="X94" s="255">
        <f t="shared" ref="X94:X99" si="87">IF(ISERROR((Q94-E94)/E94)=TRUE,0,(Q94-E94)/E94)</f>
        <v>0.18012125343673971</v>
      </c>
      <c r="Y94" s="220"/>
      <c r="Z94" s="220"/>
      <c r="AA94" s="220"/>
      <c r="AB94" s="221"/>
      <c r="AC94" s="46">
        <f t="shared" ref="AC94" si="88">O94-C94</f>
        <v>3573735.299999997</v>
      </c>
      <c r="AD94" s="82">
        <f t="shared" ref="AD94:AD98" si="89">P94-D94</f>
        <v>7981843.4800000042</v>
      </c>
      <c r="AE94" s="83">
        <f t="shared" ref="AE94:AE98" si="90">Q94-E94</f>
        <v>6888638.5700000003</v>
      </c>
      <c r="AF94" s="129"/>
      <c r="AG94" s="129"/>
      <c r="AH94" s="129"/>
      <c r="AI94" s="130"/>
      <c r="AJ94" s="81">
        <f>IF(ISERROR(GETPIVOTDATA("VALUE",'CSS WK pvt'!$J$2,"DT_FILE",AJ$8,"COMMODITY",AJ$6,"TRIM_CAT",TRIM(B94),"TRIM_LINE",A93))=TRUE,0,GETPIVOTDATA("VALUE",'CSS WK pvt'!$J$2,"DT_FILE",AJ$8,"COMMODITY",AJ$6,"TRIM_CAT",TRIM(B94),"TRIM_LINE",A93))</f>
        <v>18374147</v>
      </c>
    </row>
    <row r="95" spans="1:36" s="49" customFormat="1" x14ac:dyDescent="0.25">
      <c r="A95" s="187"/>
      <c r="B95" s="50" t="s">
        <v>41</v>
      </c>
      <c r="C95" s="125">
        <v>3187133.96</v>
      </c>
      <c r="D95" s="126">
        <v>2762205.04</v>
      </c>
      <c r="E95" s="126">
        <v>2625358.66</v>
      </c>
      <c r="F95" s="126">
        <v>2541588</v>
      </c>
      <c r="G95" s="126">
        <v>3401152.47</v>
      </c>
      <c r="H95" s="126">
        <v>3867695.86</v>
      </c>
      <c r="I95" s="126">
        <v>3181668.23</v>
      </c>
      <c r="J95" s="126">
        <v>3012556.78</v>
      </c>
      <c r="K95" s="126">
        <v>2819368.86</v>
      </c>
      <c r="L95" s="126">
        <v>3579086.74</v>
      </c>
      <c r="M95" s="126">
        <v>3927040.33</v>
      </c>
      <c r="N95" s="127">
        <v>3060084.6</v>
      </c>
      <c r="O95" s="125">
        <v>2983590.79</v>
      </c>
      <c r="P95" s="126">
        <v>2834116.53</v>
      </c>
      <c r="Q95" s="126">
        <v>2685953.45</v>
      </c>
      <c r="R95" s="200">
        <v>1087682</v>
      </c>
      <c r="S95" s="126"/>
      <c r="T95" s="126"/>
      <c r="U95" s="127"/>
      <c r="V95" s="253">
        <f t="shared" ref="V95:V99" si="91">IF(ISERROR((O95-C95)/C95)=TRUE,0,(O95-C95)/C95)</f>
        <v>-6.3864014677312134E-2</v>
      </c>
      <c r="W95" s="254">
        <f t="shared" si="86"/>
        <v>2.6034088331110913E-2</v>
      </c>
      <c r="X95" s="255">
        <f t="shared" si="87"/>
        <v>2.3080575969761034E-2</v>
      </c>
      <c r="Y95" s="220"/>
      <c r="Z95" s="220"/>
      <c r="AA95" s="220"/>
      <c r="AB95" s="221"/>
      <c r="AC95" s="46">
        <f t="shared" ref="AC95:AC140" si="92">O95-C95</f>
        <v>-203543.16999999993</v>
      </c>
      <c r="AD95" s="82">
        <f t="shared" si="89"/>
        <v>71911.489999999758</v>
      </c>
      <c r="AE95" s="83">
        <f t="shared" si="90"/>
        <v>60594.790000000037</v>
      </c>
      <c r="AF95" s="129"/>
      <c r="AG95" s="129"/>
      <c r="AH95" s="129"/>
      <c r="AI95" s="130"/>
      <c r="AJ95" s="81">
        <f>IF(ISERROR(GETPIVOTDATA("VALUE",'CSS WK pvt'!$J$2,"DT_FILE",AJ$8,"COMMODITY",AJ$6,"TRIM_CAT",TRIM(B95),"TRIM_LINE",A93))=TRUE,0,GETPIVOTDATA("VALUE",'CSS WK pvt'!$J$2,"DT_FILE",AJ$8,"COMMODITY",AJ$6,"TRIM_CAT",TRIM(B95),"TRIM_LINE",A93))</f>
        <v>1087682</v>
      </c>
    </row>
    <row r="96" spans="1:36" s="49" customFormat="1" x14ac:dyDescent="0.25">
      <c r="A96" s="187"/>
      <c r="B96" s="50" t="s">
        <v>42</v>
      </c>
      <c r="C96" s="125">
        <v>10605548.630000001</v>
      </c>
      <c r="D96" s="126">
        <v>9376827.6500000004</v>
      </c>
      <c r="E96" s="126">
        <v>8898496.5800000001</v>
      </c>
      <c r="F96" s="126">
        <v>8692860.4700000007</v>
      </c>
      <c r="G96" s="126">
        <v>10834756.16</v>
      </c>
      <c r="H96" s="126">
        <v>11716207.470000001</v>
      </c>
      <c r="I96" s="126">
        <v>10466145.82</v>
      </c>
      <c r="J96" s="126">
        <v>9951257.9900000002</v>
      </c>
      <c r="K96" s="126">
        <v>8285225.3700000001</v>
      </c>
      <c r="L96" s="126">
        <v>10537433.369999999</v>
      </c>
      <c r="M96" s="126">
        <v>12399888.699999999</v>
      </c>
      <c r="N96" s="127">
        <v>10285812.73</v>
      </c>
      <c r="O96" s="125">
        <v>10603918.41</v>
      </c>
      <c r="P96" s="126">
        <v>9293257.5700000003</v>
      </c>
      <c r="Q96" s="126">
        <v>8208391.1699999999</v>
      </c>
      <c r="R96" s="200">
        <v>3817225</v>
      </c>
      <c r="S96" s="126"/>
      <c r="T96" s="126"/>
      <c r="U96" s="127"/>
      <c r="V96" s="253">
        <f t="shared" si="91"/>
        <v>-1.5371387722359353E-4</v>
      </c>
      <c r="W96" s="254">
        <f t="shared" si="86"/>
        <v>-8.9124043993706204E-3</v>
      </c>
      <c r="X96" s="255">
        <f t="shared" si="87"/>
        <v>-7.755303424525227E-2</v>
      </c>
      <c r="Y96" s="220"/>
      <c r="Z96" s="220"/>
      <c r="AA96" s="220"/>
      <c r="AB96" s="221"/>
      <c r="AC96" s="46">
        <f t="shared" si="92"/>
        <v>-1630.2200000006706</v>
      </c>
      <c r="AD96" s="82">
        <f t="shared" si="89"/>
        <v>-83570.080000000075</v>
      </c>
      <c r="AE96" s="83">
        <f t="shared" si="90"/>
        <v>-690105.41000000015</v>
      </c>
      <c r="AF96" s="129"/>
      <c r="AG96" s="129"/>
      <c r="AH96" s="129"/>
      <c r="AI96" s="130"/>
      <c r="AJ96" s="81">
        <f>IF(ISERROR(GETPIVOTDATA("VALUE",'CSS WK pvt'!$J$2,"DT_FILE",AJ$8,"COMMODITY",AJ$6,"TRIM_CAT",TRIM(B96),"TRIM_LINE",A93))=TRUE,0,GETPIVOTDATA("VALUE",'CSS WK pvt'!$J$2,"DT_FILE",AJ$8,"COMMODITY",AJ$6,"TRIM_CAT",TRIM(B96),"TRIM_LINE",A93))</f>
        <v>3817225</v>
      </c>
    </row>
    <row r="97" spans="1:36" s="49" customFormat="1" x14ac:dyDescent="0.25">
      <c r="A97" s="187"/>
      <c r="B97" s="50" t="s">
        <v>43</v>
      </c>
      <c r="C97" s="125">
        <v>18614726.379999999</v>
      </c>
      <c r="D97" s="126">
        <v>16886604.93</v>
      </c>
      <c r="E97" s="126">
        <v>16085408.449999999</v>
      </c>
      <c r="F97" s="126">
        <v>15733169.99</v>
      </c>
      <c r="G97" s="126">
        <v>21967358.530000001</v>
      </c>
      <c r="H97" s="126">
        <v>18540175.41</v>
      </c>
      <c r="I97" s="126">
        <v>18302020.050000001</v>
      </c>
      <c r="J97" s="126">
        <v>17012211.010000002</v>
      </c>
      <c r="K97" s="126">
        <v>13289222.32</v>
      </c>
      <c r="L97" s="126">
        <v>16360559.970000001</v>
      </c>
      <c r="M97" s="126">
        <v>19931449.969999999</v>
      </c>
      <c r="N97" s="127">
        <v>16850376.280000001</v>
      </c>
      <c r="O97" s="125">
        <v>16804216.559999999</v>
      </c>
      <c r="P97" s="126">
        <v>15505898.09</v>
      </c>
      <c r="Q97" s="126">
        <v>14747466.119999999</v>
      </c>
      <c r="R97" s="200">
        <v>6998088</v>
      </c>
      <c r="S97" s="126"/>
      <c r="T97" s="126"/>
      <c r="U97" s="127"/>
      <c r="V97" s="253">
        <f t="shared" si="91"/>
        <v>-9.7262231151850023E-2</v>
      </c>
      <c r="W97" s="254">
        <f t="shared" si="86"/>
        <v>-8.17634359140538E-2</v>
      </c>
      <c r="X97" s="255">
        <f t="shared" si="87"/>
        <v>-8.3177392365190464E-2</v>
      </c>
      <c r="Y97" s="220"/>
      <c r="Z97" s="220"/>
      <c r="AA97" s="220"/>
      <c r="AB97" s="221"/>
      <c r="AC97" s="46">
        <f t="shared" si="92"/>
        <v>-1810509.8200000003</v>
      </c>
      <c r="AD97" s="82">
        <f t="shared" si="89"/>
        <v>-1380706.8399999999</v>
      </c>
      <c r="AE97" s="83">
        <f t="shared" si="90"/>
        <v>-1337942.33</v>
      </c>
      <c r="AF97" s="129"/>
      <c r="AG97" s="129"/>
      <c r="AH97" s="129"/>
      <c r="AI97" s="130"/>
      <c r="AJ97" s="81">
        <f>IF(ISERROR(GETPIVOTDATA("VALUE",'CSS WK pvt'!$J$2,"DT_FILE",AJ$8,"COMMODITY",AJ$6,"TRIM_CAT",TRIM(B97),"TRIM_LINE",A93))=TRUE,0,GETPIVOTDATA("VALUE",'CSS WK pvt'!$J$2,"DT_FILE",AJ$8,"COMMODITY",AJ$6,"TRIM_CAT",TRIM(B97),"TRIM_LINE",A93))</f>
        <v>6998088</v>
      </c>
    </row>
    <row r="98" spans="1:36" s="49" customFormat="1" x14ac:dyDescent="0.25">
      <c r="A98" s="187"/>
      <c r="B98" s="50" t="s">
        <v>44</v>
      </c>
      <c r="C98" s="125">
        <v>22899445.559999999</v>
      </c>
      <c r="D98" s="126">
        <v>22100771.300000001</v>
      </c>
      <c r="E98" s="126">
        <v>20209300.030000001</v>
      </c>
      <c r="F98" s="126">
        <v>19094126.75</v>
      </c>
      <c r="G98" s="126">
        <v>22106031.100000001</v>
      </c>
      <c r="H98" s="126">
        <v>23107732.219999999</v>
      </c>
      <c r="I98" s="126">
        <v>22000690.870000001</v>
      </c>
      <c r="J98" s="126">
        <v>22949413.620000001</v>
      </c>
      <c r="K98" s="126">
        <v>17336710.210000001</v>
      </c>
      <c r="L98" s="126">
        <v>20539158.289999999</v>
      </c>
      <c r="M98" s="126">
        <v>23641441.850000001</v>
      </c>
      <c r="N98" s="127">
        <v>19373090.300000001</v>
      </c>
      <c r="O98" s="125">
        <v>18272204.920000002</v>
      </c>
      <c r="P98" s="126">
        <v>19983751.940000001</v>
      </c>
      <c r="Q98" s="126">
        <v>18310514.149999999</v>
      </c>
      <c r="R98" s="200">
        <v>10761637</v>
      </c>
      <c r="S98" s="126"/>
      <c r="T98" s="126"/>
      <c r="U98" s="127"/>
      <c r="V98" s="253">
        <f t="shared" si="91"/>
        <v>-0.20206780237870514</v>
      </c>
      <c r="W98" s="254">
        <f t="shared" si="86"/>
        <v>-9.5789388128730113E-2</v>
      </c>
      <c r="X98" s="255">
        <f t="shared" si="87"/>
        <v>-9.3956043860070421E-2</v>
      </c>
      <c r="Y98" s="220"/>
      <c r="Z98" s="220"/>
      <c r="AA98" s="220"/>
      <c r="AB98" s="221"/>
      <c r="AC98" s="46">
        <f t="shared" si="92"/>
        <v>-4627240.6399999969</v>
      </c>
      <c r="AD98" s="82">
        <f t="shared" si="89"/>
        <v>-2117019.3599999994</v>
      </c>
      <c r="AE98" s="83">
        <f t="shared" si="90"/>
        <v>-1898785.8800000027</v>
      </c>
      <c r="AF98" s="129"/>
      <c r="AG98" s="129"/>
      <c r="AH98" s="129"/>
      <c r="AI98" s="130"/>
      <c r="AJ98" s="81">
        <f>IF(ISERROR(GETPIVOTDATA("VALUE",'CSS WK pvt'!$J$2,"DT_FILE",AJ$8,"COMMODITY",AJ$6,"TRIM_CAT",TRIM(B98),"TRIM_LINE",A93))=TRUE,0,GETPIVOTDATA("VALUE",'CSS WK pvt'!$J$2,"DT_FILE",AJ$8,"COMMODITY",AJ$6,"TRIM_CAT",TRIM(B98),"TRIM_LINE",A93))</f>
        <v>10761637</v>
      </c>
    </row>
    <row r="99" spans="1:36" s="165" customFormat="1" ht="15.75" thickBot="1" x14ac:dyDescent="0.3">
      <c r="A99" s="188"/>
      <c r="B99" s="67" t="s">
        <v>45</v>
      </c>
      <c r="C99" s="159">
        <f>SUM(C94:C98)</f>
        <v>99681301.800000012</v>
      </c>
      <c r="D99" s="160">
        <f t="shared" ref="D99:AJ99" si="93">SUM(D94:D98)</f>
        <v>89199354.539999992</v>
      </c>
      <c r="E99" s="160">
        <f t="shared" si="93"/>
        <v>86063015.379999995</v>
      </c>
      <c r="F99" s="160">
        <f t="shared" si="93"/>
        <v>83946667.420000002</v>
      </c>
      <c r="G99" s="160">
        <f t="shared" si="93"/>
        <v>114552091.13</v>
      </c>
      <c r="H99" s="160">
        <f t="shared" si="93"/>
        <v>121612985.95999999</v>
      </c>
      <c r="I99" s="160">
        <f t="shared" si="93"/>
        <v>105316892.01000001</v>
      </c>
      <c r="J99" s="160">
        <f t="shared" si="93"/>
        <v>98472874.410000011</v>
      </c>
      <c r="K99" s="160">
        <f t="shared" si="93"/>
        <v>79240900.930000007</v>
      </c>
      <c r="L99" s="160">
        <f t="shared" si="93"/>
        <v>101649864.84</v>
      </c>
      <c r="M99" s="160">
        <f t="shared" si="93"/>
        <v>120867316.74000001</v>
      </c>
      <c r="N99" s="161">
        <f t="shared" si="93"/>
        <v>94685630.010000005</v>
      </c>
      <c r="O99" s="159">
        <f t="shared" si="93"/>
        <v>96612113.25</v>
      </c>
      <c r="P99" s="160">
        <f t="shared" si="93"/>
        <v>93671813.230000004</v>
      </c>
      <c r="Q99" s="160">
        <f t="shared" si="93"/>
        <v>89085415.120000005</v>
      </c>
      <c r="R99" s="160">
        <v>41038779</v>
      </c>
      <c r="S99" s="160"/>
      <c r="T99" s="160"/>
      <c r="U99" s="161"/>
      <c r="V99" s="223">
        <f t="shared" si="91"/>
        <v>-3.0790012716306756E-2</v>
      </c>
      <c r="W99" s="227">
        <f t="shared" si="86"/>
        <v>5.0140034230790442E-2</v>
      </c>
      <c r="X99" s="228">
        <f t="shared" si="87"/>
        <v>3.5118450436055472E-2</v>
      </c>
      <c r="Y99" s="228"/>
      <c r="Z99" s="228"/>
      <c r="AA99" s="228"/>
      <c r="AB99" s="229"/>
      <c r="AC99" s="47">
        <f t="shared" ref="AC99:AC106" si="94">SUM(AC94:AC98)</f>
        <v>-3069188.5500000007</v>
      </c>
      <c r="AD99" s="162">
        <f t="shared" si="93"/>
        <v>4472458.6900000051</v>
      </c>
      <c r="AE99" s="163">
        <f t="shared" si="93"/>
        <v>3022399.7399999974</v>
      </c>
      <c r="AF99" s="163"/>
      <c r="AG99" s="163"/>
      <c r="AH99" s="163"/>
      <c r="AI99" s="164"/>
      <c r="AJ99" s="47">
        <f t="shared" si="93"/>
        <v>41038779</v>
      </c>
    </row>
    <row r="100" spans="1:36" s="49" customFormat="1" x14ac:dyDescent="0.25">
      <c r="A100" s="187">
        <f>+A93+1</f>
        <v>14</v>
      </c>
      <c r="B100" s="131" t="s">
        <v>213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249"/>
      <c r="W100" s="250"/>
      <c r="X100" s="251"/>
      <c r="Y100" s="251"/>
      <c r="Z100" s="251"/>
      <c r="AA100" s="251"/>
      <c r="AB100" s="252"/>
      <c r="AC100" s="121"/>
      <c r="AD100" s="122"/>
      <c r="AE100" s="123"/>
      <c r="AF100" s="123"/>
      <c r="AG100" s="123"/>
      <c r="AH100" s="123"/>
      <c r="AI100" s="124"/>
      <c r="AJ100" s="121"/>
    </row>
    <row r="101" spans="1:36" s="49" customFormat="1" x14ac:dyDescent="0.25">
      <c r="A101" s="187"/>
      <c r="B101" s="50" t="s">
        <v>40</v>
      </c>
      <c r="C101" s="125">
        <v>47674636.210000001</v>
      </c>
      <c r="D101" s="126">
        <v>43971577.299999997</v>
      </c>
      <c r="E101" s="126">
        <v>40843850.549999997</v>
      </c>
      <c r="F101" s="46">
        <v>35193806.82</v>
      </c>
      <c r="G101" s="126">
        <v>43502946.490000002</v>
      </c>
      <c r="H101" s="126">
        <v>58256133.5</v>
      </c>
      <c r="I101" s="126">
        <v>56870494.020000003</v>
      </c>
      <c r="J101" s="126">
        <v>49996840.850000001</v>
      </c>
      <c r="K101" s="126">
        <v>37735672.700000003</v>
      </c>
      <c r="L101" s="126">
        <v>44101852.109999999</v>
      </c>
      <c r="M101" s="126">
        <v>52171134.390000001</v>
      </c>
      <c r="N101" s="127">
        <v>48303048.93</v>
      </c>
      <c r="O101" s="125">
        <v>48845205.200000003</v>
      </c>
      <c r="P101" s="126">
        <v>43803622.799999997</v>
      </c>
      <c r="Q101" s="126">
        <v>42524491.799999997</v>
      </c>
      <c r="R101" s="126">
        <v>19838584</v>
      </c>
      <c r="S101" s="126"/>
      <c r="T101" s="126"/>
      <c r="U101" s="127"/>
      <c r="V101" s="253">
        <f>IF(ISERROR((O101-C101)/C101)=TRUE,0,(O101-C101)/C101)</f>
        <v>2.4553286255689755E-2</v>
      </c>
      <c r="W101" s="254">
        <f t="shared" ref="W101:W106" si="95">IF(ISERROR((P101-D101)/D101)=TRUE,0,(P101-D101)/D101)</f>
        <v>-3.8196150857658685E-3</v>
      </c>
      <c r="X101" s="255">
        <f t="shared" ref="X101:X106" si="96">IF(ISERROR((Q101-E101)/E101)=TRUE,0,(Q101-E101)/E101)</f>
        <v>4.1147962970401186E-2</v>
      </c>
      <c r="Y101" s="220"/>
      <c r="Z101" s="220"/>
      <c r="AA101" s="220"/>
      <c r="AB101" s="221"/>
      <c r="AC101" s="46">
        <f t="shared" ref="AC101" si="97">O101-C101</f>
        <v>1170568.9900000021</v>
      </c>
      <c r="AD101" s="82">
        <f t="shared" ref="AD101:AD105" si="98">P101-D101</f>
        <v>-167954.5</v>
      </c>
      <c r="AE101" s="83">
        <f t="shared" ref="AE101:AE105" si="99">Q101-E101</f>
        <v>1680641.25</v>
      </c>
      <c r="AF101" s="129"/>
      <c r="AG101" s="129"/>
      <c r="AH101" s="129"/>
      <c r="AI101" s="130"/>
      <c r="AJ101" s="81">
        <f>IF(ISERROR(GETPIVOTDATA("VALUE",'CSS WK pvt'!$J$2,"DT_FILE",AJ$8,"COMMODITY",AJ$6,"TRIM_CAT",TRIM(B101),"TRIM_LINE",A100))=TRUE,0,GETPIVOTDATA("VALUE",'CSS WK pvt'!$J$2,"DT_FILE",AJ$8,"COMMODITY",AJ$6,"TRIM_CAT",TRIM(B101),"TRIM_LINE",A100))</f>
        <v>19838584</v>
      </c>
    </row>
    <row r="102" spans="1:36" s="49" customFormat="1" x14ac:dyDescent="0.25">
      <c r="A102" s="187"/>
      <c r="B102" s="50" t="s">
        <v>41</v>
      </c>
      <c r="C102" s="125">
        <v>2760078.2</v>
      </c>
      <c r="D102" s="126">
        <v>2714380.5</v>
      </c>
      <c r="E102" s="126">
        <v>2925579.98</v>
      </c>
      <c r="F102" s="46">
        <v>2290566.9700000002</v>
      </c>
      <c r="G102" s="126">
        <v>2534082.44</v>
      </c>
      <c r="H102" s="126">
        <v>2907431.01</v>
      </c>
      <c r="I102" s="126">
        <v>2876292.32</v>
      </c>
      <c r="J102" s="126">
        <v>2718307.3</v>
      </c>
      <c r="K102" s="126">
        <v>2019485.16</v>
      </c>
      <c r="L102" s="126">
        <v>2239310.5699999998</v>
      </c>
      <c r="M102" s="126">
        <v>2814781.83</v>
      </c>
      <c r="N102" s="127">
        <v>2844296.18</v>
      </c>
      <c r="O102" s="125">
        <v>2376054.3199999998</v>
      </c>
      <c r="P102" s="126">
        <v>2370740.2200000002</v>
      </c>
      <c r="Q102" s="126">
        <v>2394500.09</v>
      </c>
      <c r="R102" s="126">
        <v>1224529</v>
      </c>
      <c r="S102" s="126"/>
      <c r="T102" s="126"/>
      <c r="U102" s="127"/>
      <c r="V102" s="253">
        <f t="shared" ref="V102:V106" si="100">IF(ISERROR((O102-C102)/C102)=TRUE,0,(O102-C102)/C102)</f>
        <v>-0.13913514479408604</v>
      </c>
      <c r="W102" s="254">
        <f t="shared" si="95"/>
        <v>-0.12659989268269492</v>
      </c>
      <c r="X102" s="255">
        <f t="shared" si="96"/>
        <v>-0.18152977995152952</v>
      </c>
      <c r="Y102" s="220"/>
      <c r="Z102" s="220"/>
      <c r="AA102" s="220"/>
      <c r="AB102" s="221"/>
      <c r="AC102" s="46">
        <f t="shared" si="92"/>
        <v>-384023.88000000035</v>
      </c>
      <c r="AD102" s="82">
        <f t="shared" si="98"/>
        <v>-343640.2799999998</v>
      </c>
      <c r="AE102" s="83">
        <f t="shared" si="99"/>
        <v>-531079.89000000013</v>
      </c>
      <c r="AF102" s="129"/>
      <c r="AG102" s="129"/>
      <c r="AH102" s="129"/>
      <c r="AI102" s="130"/>
      <c r="AJ102" s="81">
        <f>IF(ISERROR(GETPIVOTDATA("VALUE",'CSS WK pvt'!$J$2,"DT_FILE",AJ$8,"COMMODITY",AJ$6,"TRIM_CAT",TRIM(B102),"TRIM_LINE",A100))=TRUE,0,GETPIVOTDATA("VALUE",'CSS WK pvt'!$J$2,"DT_FILE",AJ$8,"COMMODITY",AJ$6,"TRIM_CAT",TRIM(B102),"TRIM_LINE",A100))</f>
        <v>1224529</v>
      </c>
    </row>
    <row r="103" spans="1:36" s="49" customFormat="1" x14ac:dyDescent="0.25">
      <c r="A103" s="187"/>
      <c r="B103" s="50" t="s">
        <v>42</v>
      </c>
      <c r="C103" s="125">
        <v>11432786.82</v>
      </c>
      <c r="D103" s="126">
        <v>10087618.560000001</v>
      </c>
      <c r="E103" s="126">
        <v>9922477.9600000009</v>
      </c>
      <c r="F103" s="46">
        <v>7924451.46</v>
      </c>
      <c r="G103" s="126">
        <v>9040374.1999999993</v>
      </c>
      <c r="H103" s="126">
        <v>11218486.48</v>
      </c>
      <c r="I103" s="126">
        <v>10276528.550000001</v>
      </c>
      <c r="J103" s="126">
        <v>10577447.119999999</v>
      </c>
      <c r="K103" s="126">
        <v>7968494.6299999999</v>
      </c>
      <c r="L103" s="126">
        <v>9099144.6600000001</v>
      </c>
      <c r="M103" s="126">
        <v>11136759.369999999</v>
      </c>
      <c r="N103" s="127">
        <v>10244498.060000001</v>
      </c>
      <c r="O103" s="125">
        <v>9905041.0800000001</v>
      </c>
      <c r="P103" s="126">
        <v>8250893.4400000004</v>
      </c>
      <c r="Q103" s="126">
        <v>8657235.0199999996</v>
      </c>
      <c r="R103" s="126">
        <v>3415614</v>
      </c>
      <c r="S103" s="126"/>
      <c r="T103" s="126"/>
      <c r="U103" s="127"/>
      <c r="V103" s="253">
        <f t="shared" si="100"/>
        <v>-0.13362846382541052</v>
      </c>
      <c r="W103" s="254">
        <f t="shared" si="95"/>
        <v>-0.18207717798560377</v>
      </c>
      <c r="X103" s="255">
        <f t="shared" si="96"/>
        <v>-0.12751279923225964</v>
      </c>
      <c r="Y103" s="220"/>
      <c r="Z103" s="220"/>
      <c r="AA103" s="220"/>
      <c r="AB103" s="221"/>
      <c r="AC103" s="46">
        <f t="shared" si="92"/>
        <v>-1527745.7400000002</v>
      </c>
      <c r="AD103" s="82">
        <f t="shared" si="98"/>
        <v>-1836725.12</v>
      </c>
      <c r="AE103" s="83">
        <f t="shared" si="99"/>
        <v>-1265242.9400000013</v>
      </c>
      <c r="AF103" s="129"/>
      <c r="AG103" s="129"/>
      <c r="AH103" s="129"/>
      <c r="AI103" s="130"/>
      <c r="AJ103" s="81">
        <f>IF(ISERROR(GETPIVOTDATA("VALUE",'CSS WK pvt'!$J$2,"DT_FILE",AJ$8,"COMMODITY",AJ$6,"TRIM_CAT",TRIM(B103),"TRIM_LINE",A100))=TRUE,0,GETPIVOTDATA("VALUE",'CSS WK pvt'!$J$2,"DT_FILE",AJ$8,"COMMODITY",AJ$6,"TRIM_CAT",TRIM(B103),"TRIM_LINE",A100))</f>
        <v>3415614</v>
      </c>
    </row>
    <row r="104" spans="1:36" s="49" customFormat="1" x14ac:dyDescent="0.25">
      <c r="A104" s="187"/>
      <c r="B104" s="50" t="s">
        <v>43</v>
      </c>
      <c r="C104" s="125">
        <v>18080240.829999998</v>
      </c>
      <c r="D104" s="126">
        <v>16624357.73</v>
      </c>
      <c r="E104" s="126">
        <v>17767420.91</v>
      </c>
      <c r="F104" s="46">
        <v>14074902.4</v>
      </c>
      <c r="G104" s="126">
        <v>15420500.119999999</v>
      </c>
      <c r="H104" s="126">
        <v>18308658.510000002</v>
      </c>
      <c r="I104" s="126">
        <v>16519528.470000001</v>
      </c>
      <c r="J104" s="126">
        <v>17413226.91</v>
      </c>
      <c r="K104" s="126">
        <v>13080665.720000001</v>
      </c>
      <c r="L104" s="126">
        <v>14628611.99</v>
      </c>
      <c r="M104" s="126">
        <v>17937039.059999999</v>
      </c>
      <c r="N104" s="127">
        <v>16502164.74</v>
      </c>
      <c r="O104" s="125">
        <v>16748783.42</v>
      </c>
      <c r="P104" s="126">
        <v>12928022.189999999</v>
      </c>
      <c r="Q104" s="126">
        <v>15396802.17</v>
      </c>
      <c r="R104" s="126">
        <v>5668855</v>
      </c>
      <c r="S104" s="126"/>
      <c r="T104" s="126"/>
      <c r="U104" s="127"/>
      <c r="V104" s="253">
        <f t="shared" si="100"/>
        <v>-7.3641574939131954E-2</v>
      </c>
      <c r="W104" s="254">
        <f t="shared" si="95"/>
        <v>-0.22234456211981435</v>
      </c>
      <c r="X104" s="255">
        <f t="shared" si="96"/>
        <v>-0.13342503405577283</v>
      </c>
      <c r="Y104" s="220"/>
      <c r="Z104" s="220"/>
      <c r="AA104" s="220"/>
      <c r="AB104" s="221"/>
      <c r="AC104" s="46">
        <f t="shared" si="92"/>
        <v>-1331457.4099999983</v>
      </c>
      <c r="AD104" s="82">
        <f t="shared" si="98"/>
        <v>-3696335.540000001</v>
      </c>
      <c r="AE104" s="83">
        <f t="shared" si="99"/>
        <v>-2370618.7400000002</v>
      </c>
      <c r="AF104" s="129"/>
      <c r="AG104" s="129"/>
      <c r="AH104" s="129"/>
      <c r="AI104" s="130"/>
      <c r="AJ104" s="81">
        <f>IF(ISERROR(GETPIVOTDATA("VALUE",'CSS WK pvt'!$J$2,"DT_FILE",AJ$8,"COMMODITY",AJ$6,"TRIM_CAT",TRIM(B104),"TRIM_LINE",A100))=TRUE,0,GETPIVOTDATA("VALUE",'CSS WK pvt'!$J$2,"DT_FILE",AJ$8,"COMMODITY",AJ$6,"TRIM_CAT",TRIM(B104),"TRIM_LINE",A100))</f>
        <v>5668855</v>
      </c>
    </row>
    <row r="105" spans="1:36" s="49" customFormat="1" x14ac:dyDescent="0.25">
      <c r="A105" s="187"/>
      <c r="B105" s="50" t="s">
        <v>44</v>
      </c>
      <c r="C105" s="125">
        <v>20934091.190000001</v>
      </c>
      <c r="D105" s="126">
        <v>19410992.079999998</v>
      </c>
      <c r="E105" s="126">
        <v>22608643.219999999</v>
      </c>
      <c r="F105" s="46">
        <v>17377232.420000002</v>
      </c>
      <c r="G105" s="126">
        <v>19599598.379999999</v>
      </c>
      <c r="H105" s="126">
        <v>23879971.949999999</v>
      </c>
      <c r="I105" s="126">
        <v>19156702.440000001</v>
      </c>
      <c r="J105" s="126">
        <v>21628898.920000002</v>
      </c>
      <c r="K105" s="126">
        <v>18542621.420000002</v>
      </c>
      <c r="L105" s="126">
        <v>18344493.09</v>
      </c>
      <c r="M105" s="126">
        <v>21057974.359999999</v>
      </c>
      <c r="N105" s="127">
        <v>19740121.870000001</v>
      </c>
      <c r="O105" s="125">
        <v>19260255.57</v>
      </c>
      <c r="P105" s="126">
        <v>15659907.699999999</v>
      </c>
      <c r="Q105" s="126">
        <v>19286608.899999999</v>
      </c>
      <c r="R105" s="126">
        <v>7139220</v>
      </c>
      <c r="S105" s="126"/>
      <c r="T105" s="126"/>
      <c r="U105" s="127"/>
      <c r="V105" s="253">
        <f t="shared" si="100"/>
        <v>-7.9957405593015424E-2</v>
      </c>
      <c r="W105" s="254">
        <f t="shared" si="95"/>
        <v>-0.19324537172239159</v>
      </c>
      <c r="X105" s="255">
        <f t="shared" si="96"/>
        <v>-0.14693647414725317</v>
      </c>
      <c r="Y105" s="220"/>
      <c r="Z105" s="220"/>
      <c r="AA105" s="220"/>
      <c r="AB105" s="221"/>
      <c r="AC105" s="46">
        <f t="shared" si="92"/>
        <v>-1673835.620000001</v>
      </c>
      <c r="AD105" s="82">
        <f t="shared" si="98"/>
        <v>-3751084.379999999</v>
      </c>
      <c r="AE105" s="83">
        <f t="shared" si="99"/>
        <v>-3322034.3200000003</v>
      </c>
      <c r="AF105" s="129"/>
      <c r="AG105" s="129"/>
      <c r="AH105" s="129"/>
      <c r="AI105" s="130"/>
      <c r="AJ105" s="81">
        <f>IF(ISERROR(GETPIVOTDATA("VALUE",'CSS WK pvt'!$J$2,"DT_FILE",AJ$8,"COMMODITY",AJ$6,"TRIM_CAT",TRIM(B105),"TRIM_LINE",A100))=TRUE,0,GETPIVOTDATA("VALUE",'CSS WK pvt'!$J$2,"DT_FILE",AJ$8,"COMMODITY",AJ$6,"TRIM_CAT",TRIM(B105),"TRIM_LINE",A100))</f>
        <v>7139220</v>
      </c>
    </row>
    <row r="106" spans="1:36" s="165" customFormat="1" x14ac:dyDescent="0.25">
      <c r="A106" s="188"/>
      <c r="B106" s="50" t="s">
        <v>45</v>
      </c>
      <c r="C106" s="166">
        <f>SUM(C101:C105)</f>
        <v>100881833.25</v>
      </c>
      <c r="D106" s="167">
        <f t="shared" ref="D106:AJ106" si="101">SUM(D101:D105)</f>
        <v>92808926.170000002</v>
      </c>
      <c r="E106" s="167">
        <f t="shared" si="101"/>
        <v>94067972.61999999</v>
      </c>
      <c r="F106" s="168">
        <f t="shared" si="101"/>
        <v>76860960.069999993</v>
      </c>
      <c r="G106" s="167">
        <f t="shared" si="101"/>
        <v>90097501.629999995</v>
      </c>
      <c r="H106" s="167">
        <f t="shared" si="101"/>
        <v>114570681.45</v>
      </c>
      <c r="I106" s="167">
        <f t="shared" si="101"/>
        <v>105699545.8</v>
      </c>
      <c r="J106" s="167">
        <f t="shared" si="101"/>
        <v>102334721.09999999</v>
      </c>
      <c r="K106" s="167">
        <f t="shared" si="101"/>
        <v>79346939.629999995</v>
      </c>
      <c r="L106" s="167">
        <f t="shared" si="101"/>
        <v>88413412.420000002</v>
      </c>
      <c r="M106" s="167">
        <f t="shared" si="101"/>
        <v>105117689.00999999</v>
      </c>
      <c r="N106" s="169">
        <f t="shared" si="101"/>
        <v>97634129.780000001</v>
      </c>
      <c r="O106" s="166">
        <f t="shared" si="101"/>
        <v>97135339.590000004</v>
      </c>
      <c r="P106" s="167">
        <f t="shared" si="101"/>
        <v>83013186.349999994</v>
      </c>
      <c r="Q106" s="167">
        <f t="shared" si="101"/>
        <v>88259637.979999989</v>
      </c>
      <c r="R106" s="167">
        <v>37286802</v>
      </c>
      <c r="S106" s="167"/>
      <c r="T106" s="167"/>
      <c r="U106" s="169"/>
      <c r="V106" s="257">
        <f t="shared" si="100"/>
        <v>-3.7137446250759883E-2</v>
      </c>
      <c r="W106" s="258">
        <f t="shared" si="95"/>
        <v>-0.10554738885844829</v>
      </c>
      <c r="X106" s="259">
        <f t="shared" si="96"/>
        <v>-6.1746144604003919E-2</v>
      </c>
      <c r="Y106" s="267"/>
      <c r="Z106" s="267"/>
      <c r="AA106" s="267"/>
      <c r="AB106" s="268"/>
      <c r="AC106" s="168">
        <f t="shared" si="94"/>
        <v>-3746493.6599999978</v>
      </c>
      <c r="AD106" s="170">
        <f t="shared" si="101"/>
        <v>-9795739.8200000003</v>
      </c>
      <c r="AE106" s="171">
        <f t="shared" si="101"/>
        <v>-5808334.6400000025</v>
      </c>
      <c r="AF106" s="171"/>
      <c r="AG106" s="171"/>
      <c r="AH106" s="171"/>
      <c r="AI106" s="172"/>
      <c r="AJ106" s="58">
        <f t="shared" si="101"/>
        <v>37286802</v>
      </c>
    </row>
    <row r="107" spans="1:36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261"/>
      <c r="W107" s="262"/>
      <c r="X107" s="263"/>
      <c r="Y107" s="263"/>
      <c r="Z107" s="263"/>
      <c r="AA107" s="263"/>
      <c r="AB107" s="264"/>
      <c r="AC107" s="114"/>
      <c r="AD107" s="115"/>
      <c r="AE107" s="116"/>
      <c r="AF107" s="116"/>
      <c r="AG107" s="116"/>
      <c r="AH107" s="116"/>
      <c r="AI107" s="117"/>
      <c r="AJ107" s="114"/>
    </row>
    <row r="108" spans="1:36" s="76" customFormat="1" x14ac:dyDescent="0.25">
      <c r="A108" s="187"/>
      <c r="B108" s="77" t="s">
        <v>40</v>
      </c>
      <c r="C108" s="132">
        <v>338578</v>
      </c>
      <c r="D108" s="133">
        <v>339770</v>
      </c>
      <c r="E108" s="133">
        <v>350659</v>
      </c>
      <c r="F108" s="45">
        <v>317451</v>
      </c>
      <c r="G108" s="133">
        <v>367116</v>
      </c>
      <c r="H108" s="133">
        <v>356160</v>
      </c>
      <c r="I108" s="133">
        <v>350025</v>
      </c>
      <c r="J108" s="133">
        <v>393786</v>
      </c>
      <c r="K108" s="133">
        <v>341936</v>
      </c>
      <c r="L108" s="133">
        <v>378203</v>
      </c>
      <c r="M108" s="133">
        <v>388053</v>
      </c>
      <c r="N108" s="134">
        <v>357291</v>
      </c>
      <c r="O108" s="132">
        <v>386604</v>
      </c>
      <c r="P108" s="133">
        <v>365693</v>
      </c>
      <c r="Q108" s="133">
        <v>362109</v>
      </c>
      <c r="R108" s="133">
        <v>179097</v>
      </c>
      <c r="S108" s="133"/>
      <c r="T108" s="133"/>
      <c r="U108" s="134"/>
      <c r="V108" s="253">
        <f>IF(ISERROR((O108-C108)/C108)=TRUE,0,(O108-C108)/C108)</f>
        <v>0.14184619201483853</v>
      </c>
      <c r="W108" s="254">
        <f t="shared" ref="W108:W113" si="102">IF(ISERROR((P108-D108)/D108)=TRUE,0,(P108-D108)/D108)</f>
        <v>7.6295729464049208E-2</v>
      </c>
      <c r="X108" s="255">
        <f t="shared" ref="X108:X113" si="103">IF(ISERROR((Q108-E108)/E108)=TRUE,0,(Q108-E108)/E108)</f>
        <v>3.2652805146880591E-2</v>
      </c>
      <c r="Y108" s="220"/>
      <c r="Z108" s="220"/>
      <c r="AA108" s="220"/>
      <c r="AB108" s="221"/>
      <c r="AC108" s="45">
        <f t="shared" ref="AC108" si="104">O108-C108</f>
        <v>48026</v>
      </c>
      <c r="AD108" s="82">
        <f t="shared" ref="AD108:AD112" si="105">P108-D108</f>
        <v>25923</v>
      </c>
      <c r="AE108" s="83">
        <f t="shared" ref="AE108:AE112" si="106">Q108-E108</f>
        <v>11450</v>
      </c>
      <c r="AF108" s="136"/>
      <c r="AG108" s="136"/>
      <c r="AH108" s="136"/>
      <c r="AI108" s="137"/>
      <c r="AJ108" s="81">
        <f>IF(ISERROR(GETPIVOTDATA("VALUE",'CSS WK pvt'!$J$2,"DT_FILE",AJ$8,"COMMODITY",AJ$6,"TRIM_CAT",TRIM(B108),"TRIM_LINE",A107))=TRUE,0,GETPIVOTDATA("VALUE",'CSS WK pvt'!$J$2,"DT_FILE",AJ$8,"COMMODITY",AJ$6,"TRIM_CAT",TRIM(B108),"TRIM_LINE",A107))</f>
        <v>179097</v>
      </c>
    </row>
    <row r="109" spans="1:36" s="76" customFormat="1" x14ac:dyDescent="0.25">
      <c r="A109" s="187"/>
      <c r="B109" s="77" t="s">
        <v>41</v>
      </c>
      <c r="C109" s="132">
        <v>27240</v>
      </c>
      <c r="D109" s="133">
        <v>28400</v>
      </c>
      <c r="E109" s="133">
        <v>30993</v>
      </c>
      <c r="F109" s="45">
        <v>27410</v>
      </c>
      <c r="G109" s="133">
        <v>31329</v>
      </c>
      <c r="H109" s="133">
        <v>29539</v>
      </c>
      <c r="I109" s="133">
        <v>28707</v>
      </c>
      <c r="J109" s="133">
        <v>31522</v>
      </c>
      <c r="K109" s="133">
        <v>26474</v>
      </c>
      <c r="L109" s="133">
        <v>28722</v>
      </c>
      <c r="M109" s="133">
        <v>30944</v>
      </c>
      <c r="N109" s="134">
        <v>31322</v>
      </c>
      <c r="O109" s="132">
        <v>29995</v>
      </c>
      <c r="P109" s="133">
        <v>28991</v>
      </c>
      <c r="Q109" s="133">
        <v>28895</v>
      </c>
      <c r="R109" s="133">
        <v>15494</v>
      </c>
      <c r="S109" s="133"/>
      <c r="T109" s="133"/>
      <c r="U109" s="134"/>
      <c r="V109" s="253">
        <f t="shared" ref="V109:V113" si="107">IF(ISERROR((O109-C109)/C109)=TRUE,0,(O109-C109)/C109)</f>
        <v>0.10113803230543318</v>
      </c>
      <c r="W109" s="254">
        <f t="shared" si="102"/>
        <v>2.0809859154929576E-2</v>
      </c>
      <c r="X109" s="255">
        <f t="shared" si="103"/>
        <v>-6.7692704804310652E-2</v>
      </c>
      <c r="Y109" s="220"/>
      <c r="Z109" s="220"/>
      <c r="AA109" s="220"/>
      <c r="AB109" s="221"/>
      <c r="AC109" s="45">
        <f t="shared" si="92"/>
        <v>2755</v>
      </c>
      <c r="AD109" s="82">
        <f t="shared" si="105"/>
        <v>591</v>
      </c>
      <c r="AE109" s="83">
        <f t="shared" si="106"/>
        <v>-2098</v>
      </c>
      <c r="AF109" s="136"/>
      <c r="AG109" s="136"/>
      <c r="AH109" s="136"/>
      <c r="AI109" s="137"/>
      <c r="AJ109" s="81">
        <f>IF(ISERROR(GETPIVOTDATA("VALUE",'CSS WK pvt'!$J$2,"DT_FILE",AJ$8,"COMMODITY",AJ$6,"TRIM_CAT",TRIM(B109),"TRIM_LINE",A107))=TRUE,0,GETPIVOTDATA("VALUE",'CSS WK pvt'!$J$2,"DT_FILE",AJ$8,"COMMODITY",AJ$6,"TRIM_CAT",TRIM(B109),"TRIM_LINE",A107))</f>
        <v>15494</v>
      </c>
    </row>
    <row r="110" spans="1:36" s="76" customFormat="1" x14ac:dyDescent="0.25">
      <c r="A110" s="187"/>
      <c r="B110" s="77" t="s">
        <v>42</v>
      </c>
      <c r="C110" s="132">
        <v>48307</v>
      </c>
      <c r="D110" s="133">
        <v>46945</v>
      </c>
      <c r="E110" s="133">
        <v>50675</v>
      </c>
      <c r="F110" s="45">
        <v>44399</v>
      </c>
      <c r="G110" s="133">
        <v>48585</v>
      </c>
      <c r="H110" s="133">
        <v>50772</v>
      </c>
      <c r="I110" s="133">
        <v>44809</v>
      </c>
      <c r="J110" s="133">
        <v>54256</v>
      </c>
      <c r="K110" s="133">
        <v>46108</v>
      </c>
      <c r="L110" s="133">
        <v>49682</v>
      </c>
      <c r="M110" s="133">
        <v>64890</v>
      </c>
      <c r="N110" s="134">
        <v>51917</v>
      </c>
      <c r="O110" s="132">
        <v>50005</v>
      </c>
      <c r="P110" s="133">
        <v>47224</v>
      </c>
      <c r="Q110" s="133">
        <v>49849</v>
      </c>
      <c r="R110" s="133">
        <v>21962</v>
      </c>
      <c r="S110" s="133"/>
      <c r="T110" s="133"/>
      <c r="U110" s="134"/>
      <c r="V110" s="253">
        <f t="shared" si="107"/>
        <v>3.5150185273355831E-2</v>
      </c>
      <c r="W110" s="254">
        <f t="shared" si="102"/>
        <v>5.9431249334327401E-3</v>
      </c>
      <c r="X110" s="255">
        <f t="shared" si="103"/>
        <v>-1.6299950666008881E-2</v>
      </c>
      <c r="Y110" s="220"/>
      <c r="Z110" s="220"/>
      <c r="AA110" s="220"/>
      <c r="AB110" s="221"/>
      <c r="AC110" s="45">
        <f t="shared" si="92"/>
        <v>1698</v>
      </c>
      <c r="AD110" s="82">
        <f t="shared" si="105"/>
        <v>279</v>
      </c>
      <c r="AE110" s="83">
        <f t="shared" si="106"/>
        <v>-826</v>
      </c>
      <c r="AF110" s="136"/>
      <c r="AG110" s="136"/>
      <c r="AH110" s="136"/>
      <c r="AI110" s="137"/>
      <c r="AJ110" s="81">
        <f>IF(ISERROR(GETPIVOTDATA("VALUE",'CSS WK pvt'!$J$2,"DT_FILE",AJ$8,"COMMODITY",AJ$6,"TRIM_CAT",TRIM(B110),"TRIM_LINE",A107))=TRUE,0,GETPIVOTDATA("VALUE",'CSS WK pvt'!$J$2,"DT_FILE",AJ$8,"COMMODITY",AJ$6,"TRIM_CAT",TRIM(B110),"TRIM_LINE",A107))</f>
        <v>21962</v>
      </c>
    </row>
    <row r="111" spans="1:36" s="76" customFormat="1" x14ac:dyDescent="0.25">
      <c r="A111" s="187"/>
      <c r="B111" s="77" t="s">
        <v>43</v>
      </c>
      <c r="C111" s="132">
        <v>8506</v>
      </c>
      <c r="D111" s="133">
        <v>8665</v>
      </c>
      <c r="E111" s="133">
        <v>9449</v>
      </c>
      <c r="F111" s="45">
        <v>7990</v>
      </c>
      <c r="G111" s="133">
        <v>8854</v>
      </c>
      <c r="H111" s="133">
        <v>9024</v>
      </c>
      <c r="I111" s="133">
        <v>8163</v>
      </c>
      <c r="J111" s="133">
        <v>9959</v>
      </c>
      <c r="K111" s="133">
        <v>7847</v>
      </c>
      <c r="L111" s="133">
        <v>8945</v>
      </c>
      <c r="M111" s="133">
        <v>12231</v>
      </c>
      <c r="N111" s="134">
        <v>8946</v>
      </c>
      <c r="O111" s="132">
        <v>9118</v>
      </c>
      <c r="P111" s="133">
        <v>7690</v>
      </c>
      <c r="Q111" s="133">
        <v>9140</v>
      </c>
      <c r="R111" s="133">
        <v>3837</v>
      </c>
      <c r="S111" s="133"/>
      <c r="T111" s="133"/>
      <c r="U111" s="134"/>
      <c r="V111" s="253">
        <f t="shared" si="107"/>
        <v>7.1949212320714787E-2</v>
      </c>
      <c r="W111" s="254">
        <f t="shared" si="102"/>
        <v>-0.11252163877668782</v>
      </c>
      <c r="X111" s="255">
        <f t="shared" si="103"/>
        <v>-3.2701873214096733E-2</v>
      </c>
      <c r="Y111" s="220"/>
      <c r="Z111" s="220"/>
      <c r="AA111" s="220"/>
      <c r="AB111" s="221"/>
      <c r="AC111" s="45">
        <f t="shared" si="92"/>
        <v>612</v>
      </c>
      <c r="AD111" s="82">
        <f t="shared" si="105"/>
        <v>-975</v>
      </c>
      <c r="AE111" s="83">
        <f t="shared" si="106"/>
        <v>-309</v>
      </c>
      <c r="AF111" s="136"/>
      <c r="AG111" s="136"/>
      <c r="AH111" s="136"/>
      <c r="AI111" s="137"/>
      <c r="AJ111" s="81">
        <f>IF(ISERROR(GETPIVOTDATA("VALUE",'CSS WK pvt'!$J$2,"DT_FILE",AJ$8,"COMMODITY",AJ$6,"TRIM_CAT",TRIM(B111),"TRIM_LINE",A107))=TRUE,0,GETPIVOTDATA("VALUE",'CSS WK pvt'!$J$2,"DT_FILE",AJ$8,"COMMODITY",AJ$6,"TRIM_CAT",TRIM(B111),"TRIM_LINE",A107))</f>
        <v>3837</v>
      </c>
    </row>
    <row r="112" spans="1:36" s="76" customFormat="1" x14ac:dyDescent="0.25">
      <c r="A112" s="187"/>
      <c r="B112" s="77" t="s">
        <v>44</v>
      </c>
      <c r="C112" s="132">
        <v>1328</v>
      </c>
      <c r="D112" s="133">
        <v>1298</v>
      </c>
      <c r="E112" s="133">
        <v>1415</v>
      </c>
      <c r="F112" s="45">
        <v>1290</v>
      </c>
      <c r="G112" s="133">
        <v>1270</v>
      </c>
      <c r="H112" s="133">
        <v>1348</v>
      </c>
      <c r="I112" s="133">
        <v>1154</v>
      </c>
      <c r="J112" s="133">
        <v>1330</v>
      </c>
      <c r="K112" s="133">
        <v>1167</v>
      </c>
      <c r="L112" s="133">
        <v>1201</v>
      </c>
      <c r="M112" s="133">
        <v>2229</v>
      </c>
      <c r="N112" s="134">
        <v>1586</v>
      </c>
      <c r="O112" s="132">
        <v>1387</v>
      </c>
      <c r="P112" s="133">
        <v>1222</v>
      </c>
      <c r="Q112" s="133">
        <v>1473</v>
      </c>
      <c r="R112" s="133">
        <v>675</v>
      </c>
      <c r="S112" s="133"/>
      <c r="T112" s="133"/>
      <c r="U112" s="134"/>
      <c r="V112" s="253">
        <f t="shared" si="107"/>
        <v>4.4427710843373491E-2</v>
      </c>
      <c r="W112" s="254">
        <f t="shared" si="102"/>
        <v>-5.8551617873651769E-2</v>
      </c>
      <c r="X112" s="255">
        <f t="shared" si="103"/>
        <v>4.0989399293286218E-2</v>
      </c>
      <c r="Y112" s="220"/>
      <c r="Z112" s="220"/>
      <c r="AA112" s="220"/>
      <c r="AB112" s="221"/>
      <c r="AC112" s="45">
        <f t="shared" si="92"/>
        <v>59</v>
      </c>
      <c r="AD112" s="82">
        <f t="shared" si="105"/>
        <v>-76</v>
      </c>
      <c r="AE112" s="83">
        <f t="shared" si="106"/>
        <v>58</v>
      </c>
      <c r="AF112" s="136"/>
      <c r="AG112" s="136"/>
      <c r="AH112" s="136"/>
      <c r="AI112" s="137"/>
      <c r="AJ112" s="81">
        <f>IF(ISERROR(GETPIVOTDATA("VALUE",'CSS WK pvt'!$J$2,"DT_FILE",AJ$8,"COMMODITY",AJ$6,"TRIM_CAT",TRIM(B112),"TRIM_LINE",A107))=TRUE,0,GETPIVOTDATA("VALUE",'CSS WK pvt'!$J$2,"DT_FILE",AJ$8,"COMMODITY",AJ$6,"TRIM_CAT",TRIM(B112),"TRIM_LINE",A107))</f>
        <v>675</v>
      </c>
    </row>
    <row r="113" spans="1:36" s="93" customFormat="1" ht="15.75" thickBot="1" x14ac:dyDescent="0.3">
      <c r="A113" s="188"/>
      <c r="B113" s="85" t="s">
        <v>45</v>
      </c>
      <c r="C113" s="86">
        <f>SUM(C108:C112)</f>
        <v>423959</v>
      </c>
      <c r="D113" s="87">
        <f t="shared" ref="D113:AJ127" si="108">SUM(D108:D112)</f>
        <v>425078</v>
      </c>
      <c r="E113" s="87">
        <f t="shared" si="108"/>
        <v>443191</v>
      </c>
      <c r="F113" s="89">
        <f t="shared" si="108"/>
        <v>398540</v>
      </c>
      <c r="G113" s="87">
        <f t="shared" si="108"/>
        <v>457154</v>
      </c>
      <c r="H113" s="87">
        <f t="shared" si="108"/>
        <v>446843</v>
      </c>
      <c r="I113" s="87">
        <f t="shared" si="108"/>
        <v>432858</v>
      </c>
      <c r="J113" s="87">
        <f t="shared" si="108"/>
        <v>490853</v>
      </c>
      <c r="K113" s="87">
        <f t="shared" si="108"/>
        <v>423532</v>
      </c>
      <c r="L113" s="87">
        <f t="shared" si="108"/>
        <v>466753</v>
      </c>
      <c r="M113" s="87">
        <f t="shared" si="108"/>
        <v>498347</v>
      </c>
      <c r="N113" s="88">
        <f t="shared" si="108"/>
        <v>451062</v>
      </c>
      <c r="O113" s="86">
        <f t="shared" si="108"/>
        <v>477109</v>
      </c>
      <c r="P113" s="87">
        <f t="shared" si="108"/>
        <v>450820</v>
      </c>
      <c r="Q113" s="87">
        <f t="shared" si="108"/>
        <v>451466</v>
      </c>
      <c r="R113" s="87">
        <v>221065</v>
      </c>
      <c r="S113" s="87"/>
      <c r="T113" s="87"/>
      <c r="U113" s="88"/>
      <c r="V113" s="223">
        <f t="shared" si="107"/>
        <v>0.12536589623053174</v>
      </c>
      <c r="W113" s="227">
        <f t="shared" si="102"/>
        <v>6.0558297535981631E-2</v>
      </c>
      <c r="X113" s="228">
        <f t="shared" si="103"/>
        <v>1.8671408038520639E-2</v>
      </c>
      <c r="Y113" s="228"/>
      <c r="Z113" s="228"/>
      <c r="AA113" s="228"/>
      <c r="AB113" s="229"/>
      <c r="AC113" s="89">
        <f t="shared" si="108"/>
        <v>53150</v>
      </c>
      <c r="AD113" s="90">
        <f t="shared" si="108"/>
        <v>25742</v>
      </c>
      <c r="AE113" s="91">
        <f t="shared" si="108"/>
        <v>8275</v>
      </c>
      <c r="AF113" s="91"/>
      <c r="AG113" s="91"/>
      <c r="AH113" s="91"/>
      <c r="AI113" s="92"/>
      <c r="AJ113" s="89">
        <f t="shared" si="108"/>
        <v>221065</v>
      </c>
    </row>
    <row r="114" spans="1:36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249"/>
      <c r="W114" s="250"/>
      <c r="X114" s="251"/>
      <c r="Y114" s="251"/>
      <c r="Z114" s="251"/>
      <c r="AA114" s="251"/>
      <c r="AB114" s="252"/>
      <c r="AC114" s="121"/>
      <c r="AD114" s="122"/>
      <c r="AE114" s="123"/>
      <c r="AF114" s="123"/>
      <c r="AG114" s="123"/>
      <c r="AH114" s="123"/>
      <c r="AI114" s="124"/>
      <c r="AJ114" s="121"/>
    </row>
    <row r="115" spans="1:36" s="49" customFormat="1" x14ac:dyDescent="0.25">
      <c r="A115" s="187"/>
      <c r="B115" s="50" t="s">
        <v>40</v>
      </c>
      <c r="C115" s="125">
        <f>+C94-C101</f>
        <v>-3300188.9399999976</v>
      </c>
      <c r="D115" s="126">
        <f>+D94-D101</f>
        <v>-5898631.6799999997</v>
      </c>
      <c r="E115" s="126">
        <f t="shared" ref="E115:M115" si="109">+E94-E101</f>
        <v>-2599398.8900000006</v>
      </c>
      <c r="F115" s="126">
        <f t="shared" si="109"/>
        <v>2691115.3900000006</v>
      </c>
      <c r="G115" s="126">
        <f t="shared" si="109"/>
        <v>12739846.379999995</v>
      </c>
      <c r="H115" s="126">
        <f t="shared" si="109"/>
        <v>6125041.5</v>
      </c>
      <c r="I115" s="126">
        <f t="shared" si="109"/>
        <v>-5504126.9800000042</v>
      </c>
      <c r="J115" s="126">
        <f t="shared" si="109"/>
        <v>-4449405.8400000036</v>
      </c>
      <c r="K115" s="126">
        <f t="shared" si="109"/>
        <v>-225298.53000000119</v>
      </c>
      <c r="L115" s="126">
        <f t="shared" si="109"/>
        <v>6531774.3599999994</v>
      </c>
      <c r="M115" s="126">
        <f t="shared" si="109"/>
        <v>8796361.5</v>
      </c>
      <c r="N115" s="127">
        <f>+N94-N101</f>
        <v>-3186782.8299999982</v>
      </c>
      <c r="O115" s="125">
        <f>+O94-O101</f>
        <v>-897022.63000000268</v>
      </c>
      <c r="P115" s="126">
        <v>1579450</v>
      </c>
      <c r="Q115" s="126">
        <v>2622723</v>
      </c>
      <c r="R115" s="126">
        <v>-1464437</v>
      </c>
      <c r="S115" s="126"/>
      <c r="T115" s="126"/>
      <c r="U115" s="127"/>
      <c r="V115" s="253">
        <f>IF(ISERROR((O115-C115)/C115)=TRUE,0,(O115-C115)/C115)</f>
        <v>-0.72819052293411923</v>
      </c>
      <c r="W115" s="254">
        <f t="shared" ref="W115:W120" si="110">IF(ISERROR((P115-D115)/D115)=TRUE,0,(P115-D115)/D115)</f>
        <v>-1.2677654896397939</v>
      </c>
      <c r="X115" s="255">
        <f t="shared" ref="X115:X120" si="111">IF(ISERROR((Q115-E115)/E115)=TRUE,0,(Q115-E115)/E115)</f>
        <v>-2.0089728860352016</v>
      </c>
      <c r="Y115" s="220"/>
      <c r="Z115" s="220"/>
      <c r="AA115" s="220"/>
      <c r="AB115" s="221"/>
      <c r="AC115" s="46">
        <f t="shared" ref="AC115" si="112">O115-C115</f>
        <v>2403166.3099999949</v>
      </c>
      <c r="AD115" s="82">
        <f t="shared" ref="AD115:AD119" si="113">P115-D115</f>
        <v>7478081.6799999997</v>
      </c>
      <c r="AE115" s="83">
        <f t="shared" ref="AE115:AE119" si="114">Q115-E115</f>
        <v>5222121.8900000006</v>
      </c>
      <c r="AF115" s="129"/>
      <c r="AG115" s="129"/>
      <c r="AH115" s="129"/>
      <c r="AI115" s="130"/>
      <c r="AJ115" s="46">
        <f>+AJ94-AJ101</f>
        <v>-1464437</v>
      </c>
    </row>
    <row r="116" spans="1:36" s="49" customFormat="1" x14ac:dyDescent="0.25">
      <c r="A116" s="187"/>
      <c r="B116" s="50" t="s">
        <v>41</v>
      </c>
      <c r="C116" s="125">
        <f t="shared" ref="C116:D116" si="115">+C95-C102</f>
        <v>427055.75999999978</v>
      </c>
      <c r="D116" s="126">
        <f t="shared" si="115"/>
        <v>47824.540000000037</v>
      </c>
      <c r="E116" s="126">
        <f t="shared" ref="E116:O116" si="116">+E95-E102</f>
        <v>-300221.31999999983</v>
      </c>
      <c r="F116" s="126">
        <f t="shared" si="116"/>
        <v>251021.0299999998</v>
      </c>
      <c r="G116" s="126">
        <f t="shared" si="116"/>
        <v>867070.03000000026</v>
      </c>
      <c r="H116" s="126">
        <f t="shared" si="116"/>
        <v>960264.85000000009</v>
      </c>
      <c r="I116" s="126">
        <f t="shared" si="116"/>
        <v>305375.91000000015</v>
      </c>
      <c r="J116" s="126">
        <f t="shared" si="116"/>
        <v>294249.48</v>
      </c>
      <c r="K116" s="126">
        <f t="shared" si="116"/>
        <v>799883.7</v>
      </c>
      <c r="L116" s="126">
        <f t="shared" si="116"/>
        <v>1339776.1700000004</v>
      </c>
      <c r="M116" s="126">
        <f t="shared" si="116"/>
        <v>1112258.5</v>
      </c>
      <c r="N116" s="127">
        <f t="shared" si="116"/>
        <v>215788.41999999993</v>
      </c>
      <c r="O116" s="125">
        <f t="shared" si="116"/>
        <v>607536.4700000002</v>
      </c>
      <c r="P116" s="126">
        <v>439744</v>
      </c>
      <c r="Q116" s="126">
        <v>284253</v>
      </c>
      <c r="R116" s="126">
        <v>-136847</v>
      </c>
      <c r="S116" s="126"/>
      <c r="T116" s="126"/>
      <c r="U116" s="127"/>
      <c r="V116" s="253">
        <f t="shared" ref="V116:V120" si="117">IF(ISERROR((O116-C116)/C116)=TRUE,0,(O116-C116)/C116)</f>
        <v>0.42261626444284589</v>
      </c>
      <c r="W116" s="254">
        <f t="shared" si="110"/>
        <v>8.1949446873926988</v>
      </c>
      <c r="X116" s="255">
        <f t="shared" si="111"/>
        <v>-1.9468115055919419</v>
      </c>
      <c r="Y116" s="220"/>
      <c r="Z116" s="220"/>
      <c r="AA116" s="220"/>
      <c r="AB116" s="221"/>
      <c r="AC116" s="46">
        <f t="shared" si="92"/>
        <v>180480.71000000043</v>
      </c>
      <c r="AD116" s="82">
        <f t="shared" si="113"/>
        <v>391919.45999999996</v>
      </c>
      <c r="AE116" s="83">
        <f t="shared" si="114"/>
        <v>584474.31999999983</v>
      </c>
      <c r="AF116" s="129"/>
      <c r="AG116" s="129"/>
      <c r="AH116" s="129"/>
      <c r="AI116" s="130"/>
      <c r="AJ116" s="46">
        <f t="shared" ref="AJ116:AJ120" si="118">+AJ95-AJ102</f>
        <v>-136847</v>
      </c>
    </row>
    <row r="117" spans="1:36" s="49" customFormat="1" x14ac:dyDescent="0.25">
      <c r="A117" s="187"/>
      <c r="B117" s="50" t="s">
        <v>42</v>
      </c>
      <c r="C117" s="125">
        <f t="shared" ref="C117:D117" si="119">+C96-C103</f>
        <v>-827238.18999999948</v>
      </c>
      <c r="D117" s="126">
        <f t="shared" si="119"/>
        <v>-710790.91000000015</v>
      </c>
      <c r="E117" s="126">
        <f t="shared" ref="E117:O117" si="120">+E96-E103</f>
        <v>-1023981.3800000008</v>
      </c>
      <c r="F117" s="126">
        <f t="shared" si="120"/>
        <v>768409.01000000071</v>
      </c>
      <c r="G117" s="126">
        <f t="shared" si="120"/>
        <v>1794381.9600000009</v>
      </c>
      <c r="H117" s="126">
        <f t="shared" si="120"/>
        <v>497720.99000000022</v>
      </c>
      <c r="I117" s="126">
        <f t="shared" si="120"/>
        <v>189617.26999999955</v>
      </c>
      <c r="J117" s="126">
        <f t="shared" si="120"/>
        <v>-626189.12999999896</v>
      </c>
      <c r="K117" s="126">
        <f t="shared" si="120"/>
        <v>316730.74000000022</v>
      </c>
      <c r="L117" s="126">
        <f t="shared" si="120"/>
        <v>1438288.709999999</v>
      </c>
      <c r="M117" s="126">
        <f t="shared" si="120"/>
        <v>1263129.33</v>
      </c>
      <c r="N117" s="127">
        <f t="shared" si="120"/>
        <v>41314.669999999925</v>
      </c>
      <c r="O117" s="125">
        <f t="shared" si="120"/>
        <v>698877.33000000007</v>
      </c>
      <c r="P117" s="126">
        <v>1355877</v>
      </c>
      <c r="Q117" s="126">
        <v>-446573</v>
      </c>
      <c r="R117" s="126">
        <v>401611</v>
      </c>
      <c r="S117" s="126"/>
      <c r="T117" s="126"/>
      <c r="U117" s="127"/>
      <c r="V117" s="253">
        <f t="shared" si="117"/>
        <v>-1.8448320428726828</v>
      </c>
      <c r="W117" s="254">
        <f t="shared" si="110"/>
        <v>-2.9075609731700141</v>
      </c>
      <c r="X117" s="255">
        <f t="shared" si="111"/>
        <v>-0.56388562456086888</v>
      </c>
      <c r="Y117" s="220"/>
      <c r="Z117" s="220"/>
      <c r="AA117" s="220"/>
      <c r="AB117" s="221"/>
      <c r="AC117" s="46">
        <f t="shared" si="92"/>
        <v>1526115.5199999996</v>
      </c>
      <c r="AD117" s="82">
        <f t="shared" si="113"/>
        <v>2066667.9100000001</v>
      </c>
      <c r="AE117" s="83">
        <f t="shared" si="114"/>
        <v>577408.38000000082</v>
      </c>
      <c r="AF117" s="129"/>
      <c r="AG117" s="129"/>
      <c r="AH117" s="129"/>
      <c r="AI117" s="130"/>
      <c r="AJ117" s="46">
        <f t="shared" si="118"/>
        <v>401611</v>
      </c>
    </row>
    <row r="118" spans="1:36" s="49" customFormat="1" x14ac:dyDescent="0.25">
      <c r="A118" s="187"/>
      <c r="B118" s="50" t="s">
        <v>43</v>
      </c>
      <c r="C118" s="125">
        <f t="shared" ref="C118:D118" si="121">+C97-C104</f>
        <v>534485.55000000075</v>
      </c>
      <c r="D118" s="126">
        <f t="shared" si="121"/>
        <v>262247.19999999925</v>
      </c>
      <c r="E118" s="126">
        <f t="shared" ref="E118:O118" si="122">+E97-E104</f>
        <v>-1682012.4600000009</v>
      </c>
      <c r="F118" s="126">
        <f t="shared" si="122"/>
        <v>1658267.5899999999</v>
      </c>
      <c r="G118" s="126">
        <f t="shared" si="122"/>
        <v>6546858.410000002</v>
      </c>
      <c r="H118" s="126">
        <f t="shared" si="122"/>
        <v>231516.89999999851</v>
      </c>
      <c r="I118" s="126">
        <f t="shared" si="122"/>
        <v>1782491.58</v>
      </c>
      <c r="J118" s="126">
        <f t="shared" si="122"/>
        <v>-401015.89999999851</v>
      </c>
      <c r="K118" s="126">
        <f t="shared" si="122"/>
        <v>208556.59999999963</v>
      </c>
      <c r="L118" s="126">
        <f t="shared" si="122"/>
        <v>1731947.9800000004</v>
      </c>
      <c r="M118" s="126">
        <f t="shared" si="122"/>
        <v>1994410.9100000001</v>
      </c>
      <c r="N118" s="127">
        <f t="shared" si="122"/>
        <v>348211.54000000097</v>
      </c>
      <c r="O118" s="125">
        <f t="shared" si="122"/>
        <v>55433.139999998733</v>
      </c>
      <c r="P118" s="126">
        <v>3096649</v>
      </c>
      <c r="Q118" s="126">
        <v>-649323</v>
      </c>
      <c r="R118" s="126">
        <v>1329233</v>
      </c>
      <c r="S118" s="126"/>
      <c r="T118" s="126"/>
      <c r="U118" s="127"/>
      <c r="V118" s="253">
        <f t="shared" si="117"/>
        <v>-0.89628692487570771</v>
      </c>
      <c r="W118" s="254">
        <f t="shared" si="110"/>
        <v>10.808129886610834</v>
      </c>
      <c r="X118" s="255">
        <f t="shared" si="111"/>
        <v>-0.61396064806796991</v>
      </c>
      <c r="Y118" s="220"/>
      <c r="Z118" s="220"/>
      <c r="AA118" s="220"/>
      <c r="AB118" s="221"/>
      <c r="AC118" s="46">
        <f t="shared" si="92"/>
        <v>-479052.41000000201</v>
      </c>
      <c r="AD118" s="82">
        <f t="shared" si="113"/>
        <v>2834401.8000000007</v>
      </c>
      <c r="AE118" s="83">
        <f t="shared" si="114"/>
        <v>1032689.4600000009</v>
      </c>
      <c r="AF118" s="129"/>
      <c r="AG118" s="129"/>
      <c r="AH118" s="129"/>
      <c r="AI118" s="130"/>
      <c r="AJ118" s="46">
        <f t="shared" si="118"/>
        <v>1329233</v>
      </c>
    </row>
    <row r="119" spans="1:36" s="49" customFormat="1" x14ac:dyDescent="0.25">
      <c r="A119" s="187"/>
      <c r="B119" s="50" t="s">
        <v>44</v>
      </c>
      <c r="C119" s="125">
        <f t="shared" ref="C119:D119" si="123">+C98-C105</f>
        <v>1965354.3699999973</v>
      </c>
      <c r="D119" s="126">
        <f t="shared" si="123"/>
        <v>2689779.2200000025</v>
      </c>
      <c r="E119" s="126">
        <f t="shared" ref="E119:O119" si="124">+E98-E105</f>
        <v>-2399343.1899999976</v>
      </c>
      <c r="F119" s="126">
        <f t="shared" si="124"/>
        <v>1716894.3299999982</v>
      </c>
      <c r="G119" s="126">
        <f t="shared" si="124"/>
        <v>2506432.7200000025</v>
      </c>
      <c r="H119" s="126">
        <f t="shared" si="124"/>
        <v>-772239.73000000045</v>
      </c>
      <c r="I119" s="126">
        <f t="shared" si="124"/>
        <v>2843988.4299999997</v>
      </c>
      <c r="J119" s="126">
        <f t="shared" si="124"/>
        <v>1320514.6999999993</v>
      </c>
      <c r="K119" s="126">
        <f t="shared" si="124"/>
        <v>-1205911.2100000009</v>
      </c>
      <c r="L119" s="126">
        <f t="shared" si="124"/>
        <v>2194665.1999999993</v>
      </c>
      <c r="M119" s="126">
        <f t="shared" si="124"/>
        <v>2583467.4900000021</v>
      </c>
      <c r="N119" s="127">
        <f t="shared" si="124"/>
        <v>-367031.5700000003</v>
      </c>
      <c r="O119" s="125">
        <f t="shared" si="124"/>
        <v>-988050.64999999851</v>
      </c>
      <c r="P119" s="126">
        <v>3374281</v>
      </c>
      <c r="Q119" s="126">
        <v>-1015611</v>
      </c>
      <c r="R119" s="126">
        <v>3622417</v>
      </c>
      <c r="S119" s="126"/>
      <c r="T119" s="126"/>
      <c r="U119" s="127"/>
      <c r="V119" s="253">
        <f t="shared" si="117"/>
        <v>-1.5027340947169745</v>
      </c>
      <c r="W119" s="254">
        <f t="shared" si="110"/>
        <v>0.25448251473962863</v>
      </c>
      <c r="X119" s="255">
        <f t="shared" si="111"/>
        <v>-0.57671290866897573</v>
      </c>
      <c r="Y119" s="220"/>
      <c r="Z119" s="220"/>
      <c r="AA119" s="220"/>
      <c r="AB119" s="221"/>
      <c r="AC119" s="46">
        <f t="shared" si="92"/>
        <v>-2953405.0199999958</v>
      </c>
      <c r="AD119" s="82">
        <f t="shared" si="113"/>
        <v>684501.77999999747</v>
      </c>
      <c r="AE119" s="83">
        <f t="shared" si="114"/>
        <v>1383732.1899999976</v>
      </c>
      <c r="AF119" s="129"/>
      <c r="AG119" s="129"/>
      <c r="AH119" s="129"/>
      <c r="AI119" s="130"/>
      <c r="AJ119" s="46">
        <f t="shared" si="118"/>
        <v>3622417</v>
      </c>
    </row>
    <row r="120" spans="1:36" s="165" customFormat="1" ht="15.75" thickBot="1" x14ac:dyDescent="0.3">
      <c r="A120" s="188"/>
      <c r="B120" s="67" t="s">
        <v>45</v>
      </c>
      <c r="C120" s="159">
        <f>SUM(C115:C119)</f>
        <v>-1200531.4499999993</v>
      </c>
      <c r="D120" s="160">
        <f t="shared" ref="D120:AE120" si="125">SUM(D115:D119)</f>
        <v>-3609571.629999998</v>
      </c>
      <c r="E120" s="160">
        <f t="shared" si="125"/>
        <v>-8004957.2400000002</v>
      </c>
      <c r="F120" s="47">
        <f t="shared" si="125"/>
        <v>7085707.3499999996</v>
      </c>
      <c r="G120" s="160">
        <f t="shared" si="125"/>
        <v>24454589.500000004</v>
      </c>
      <c r="H120" s="160">
        <f t="shared" si="125"/>
        <v>7042304.5099999979</v>
      </c>
      <c r="I120" s="160">
        <f t="shared" si="125"/>
        <v>-382653.79000000469</v>
      </c>
      <c r="J120" s="160">
        <f t="shared" si="125"/>
        <v>-3861846.6900000013</v>
      </c>
      <c r="K120" s="160">
        <f t="shared" si="125"/>
        <v>-106038.70000000228</v>
      </c>
      <c r="L120" s="160">
        <f t="shared" si="125"/>
        <v>13236452.419999998</v>
      </c>
      <c r="M120" s="160">
        <f t="shared" si="125"/>
        <v>15749627.730000002</v>
      </c>
      <c r="N120" s="161">
        <f t="shared" si="125"/>
        <v>-2948499.7699999977</v>
      </c>
      <c r="O120" s="199">
        <f t="shared" si="125"/>
        <v>-523226.34000000218</v>
      </c>
      <c r="P120" s="47">
        <v>9846001</v>
      </c>
      <c r="Q120" s="160">
        <v>795469</v>
      </c>
      <c r="R120" s="160">
        <v>3751977</v>
      </c>
      <c r="S120" s="160"/>
      <c r="T120" s="160"/>
      <c r="U120" s="161"/>
      <c r="V120" s="223">
        <f t="shared" si="117"/>
        <v>-0.56417106773837333</v>
      </c>
      <c r="W120" s="227">
        <f t="shared" si="110"/>
        <v>-3.7277477798660574</v>
      </c>
      <c r="X120" s="228">
        <f t="shared" si="111"/>
        <v>-1.0993720486132166</v>
      </c>
      <c r="Y120" s="228"/>
      <c r="Z120" s="228"/>
      <c r="AA120" s="228"/>
      <c r="AB120" s="229"/>
      <c r="AC120" s="47">
        <f t="shared" si="108"/>
        <v>677305.10999999708</v>
      </c>
      <c r="AD120" s="162">
        <f t="shared" si="125"/>
        <v>13455572.629999999</v>
      </c>
      <c r="AE120" s="163">
        <f t="shared" si="125"/>
        <v>8800426.2400000002</v>
      </c>
      <c r="AF120" s="163"/>
      <c r="AG120" s="163"/>
      <c r="AH120" s="163"/>
      <c r="AI120" s="164"/>
      <c r="AJ120" s="47">
        <f t="shared" si="118"/>
        <v>3751977</v>
      </c>
    </row>
    <row r="121" spans="1:36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249"/>
      <c r="W121" s="250"/>
      <c r="X121" s="251"/>
      <c r="Y121" s="251"/>
      <c r="Z121" s="251"/>
      <c r="AA121" s="251"/>
      <c r="AB121" s="252"/>
      <c r="AC121" s="98"/>
      <c r="AD121" s="99"/>
      <c r="AE121" s="100"/>
      <c r="AF121" s="100"/>
      <c r="AG121" s="100"/>
      <c r="AH121" s="100"/>
      <c r="AI121" s="101"/>
      <c r="AJ121" s="98"/>
    </row>
    <row r="122" spans="1:36" s="76" customFormat="1" x14ac:dyDescent="0.25">
      <c r="A122" s="187"/>
      <c r="B122" s="77" t="s">
        <v>40</v>
      </c>
      <c r="C122" s="78">
        <v>421</v>
      </c>
      <c r="D122" s="79">
        <v>429</v>
      </c>
      <c r="E122" s="79">
        <v>445</v>
      </c>
      <c r="F122" s="81">
        <v>419</v>
      </c>
      <c r="G122" s="79">
        <v>407</v>
      </c>
      <c r="H122" s="81">
        <v>407</v>
      </c>
      <c r="I122" s="79">
        <v>395</v>
      </c>
      <c r="J122" s="81">
        <v>369</v>
      </c>
      <c r="K122" s="79">
        <v>337</v>
      </c>
      <c r="L122" s="81">
        <v>304</v>
      </c>
      <c r="M122" s="81">
        <v>279</v>
      </c>
      <c r="N122" s="139">
        <v>247</v>
      </c>
      <c r="O122" s="78">
        <v>247</v>
      </c>
      <c r="P122" s="81">
        <v>251</v>
      </c>
      <c r="Q122" s="79">
        <v>230</v>
      </c>
      <c r="R122" s="81">
        <v>228</v>
      </c>
      <c r="S122" s="79"/>
      <c r="T122" s="81"/>
      <c r="U122" s="139"/>
      <c r="V122" s="253">
        <f>IF(ISERROR((O122-C122)/C122)=TRUE,0,(O122-C122)/C122)</f>
        <v>-0.41330166270783847</v>
      </c>
      <c r="W122" s="254">
        <f t="shared" ref="W122:W127" si="126">IF(ISERROR((P122-D122)/D122)=TRUE,0,(P122-D122)/D122)</f>
        <v>-0.41491841491841491</v>
      </c>
      <c r="X122" s="255">
        <f t="shared" ref="X122:X127" si="127">IF(ISERROR((Q122-E122)/E122)=TRUE,0,(Q122-E122)/E122)</f>
        <v>-0.48314606741573035</v>
      </c>
      <c r="Y122" s="269"/>
      <c r="Z122" s="247"/>
      <c r="AA122" s="269"/>
      <c r="AB122" s="270"/>
      <c r="AC122" s="81">
        <f t="shared" ref="AC122" si="128">O122-C122</f>
        <v>-174</v>
      </c>
      <c r="AD122" s="82">
        <f t="shared" ref="AD122:AD126" si="129">P122-D122</f>
        <v>-178</v>
      </c>
      <c r="AE122" s="83">
        <f t="shared" ref="AE122:AE126" si="130">Q122-E122</f>
        <v>-215</v>
      </c>
      <c r="AF122" s="141"/>
      <c r="AG122" s="83"/>
      <c r="AH122" s="141"/>
      <c r="AI122" s="142"/>
      <c r="AJ122" s="81">
        <f>IF(ISERROR(GETPIVOTDATA("VALUE",'CSS WK pvt'!$J$2,"DT_FILE",AJ$8,"COMMODITY",AJ$6,"TRIM_CAT",TRIM(B122),"TRIM_LINE",A121))=TRUE,0,GETPIVOTDATA("VALUE",'CSS WK pvt'!$J$2,"DT_FILE",AJ$8,"COMMODITY",AJ$6,"TRIM_CAT",TRIM(B122),"TRIM_LINE",A121))</f>
        <v>228</v>
      </c>
    </row>
    <row r="123" spans="1:36" s="76" customFormat="1" x14ac:dyDescent="0.25">
      <c r="A123" s="187"/>
      <c r="B123" s="77" t="s">
        <v>41</v>
      </c>
      <c r="C123" s="78">
        <v>1204</v>
      </c>
      <c r="D123" s="79">
        <v>1316</v>
      </c>
      <c r="E123" s="79">
        <v>1632</v>
      </c>
      <c r="F123" s="81">
        <v>1816</v>
      </c>
      <c r="G123" s="79">
        <v>1887</v>
      </c>
      <c r="H123" s="81">
        <v>1989</v>
      </c>
      <c r="I123" s="79">
        <v>2010</v>
      </c>
      <c r="J123" s="81">
        <v>2002</v>
      </c>
      <c r="K123" s="79">
        <v>1915</v>
      </c>
      <c r="L123" s="81">
        <v>1779</v>
      </c>
      <c r="M123" s="81">
        <v>1690</v>
      </c>
      <c r="N123" s="139">
        <v>1617</v>
      </c>
      <c r="O123" s="78">
        <v>1601</v>
      </c>
      <c r="P123" s="81">
        <v>1607</v>
      </c>
      <c r="Q123" s="79">
        <v>1525</v>
      </c>
      <c r="R123" s="81">
        <v>1498</v>
      </c>
      <c r="S123" s="79"/>
      <c r="T123" s="81"/>
      <c r="U123" s="139"/>
      <c r="V123" s="253">
        <f t="shared" ref="V123:V127" si="131">IF(ISERROR((O123-C123)/C123)=TRUE,0,(O123-C123)/C123)</f>
        <v>0.32973421926910301</v>
      </c>
      <c r="W123" s="254">
        <f t="shared" si="126"/>
        <v>0.22112462006079028</v>
      </c>
      <c r="X123" s="255">
        <f t="shared" si="127"/>
        <v>-6.5563725490196081E-2</v>
      </c>
      <c r="Y123" s="269"/>
      <c r="Z123" s="247"/>
      <c r="AA123" s="269"/>
      <c r="AB123" s="270"/>
      <c r="AC123" s="81">
        <f t="shared" si="92"/>
        <v>397</v>
      </c>
      <c r="AD123" s="82">
        <f t="shared" si="129"/>
        <v>291</v>
      </c>
      <c r="AE123" s="83">
        <f t="shared" si="130"/>
        <v>-107</v>
      </c>
      <c r="AF123" s="141"/>
      <c r="AG123" s="83"/>
      <c r="AH123" s="141"/>
      <c r="AI123" s="142"/>
      <c r="AJ123" s="81">
        <f>IF(ISERROR(GETPIVOTDATA("VALUE",'CSS WK pvt'!$J$2,"DT_FILE",AJ$8,"COMMODITY",AJ$6,"TRIM_CAT",TRIM(B123),"TRIM_LINE",A121))=TRUE,0,GETPIVOTDATA("VALUE",'CSS WK pvt'!$J$2,"DT_FILE",AJ$8,"COMMODITY",AJ$6,"TRIM_CAT",TRIM(B123),"TRIM_LINE",A121))</f>
        <v>1498</v>
      </c>
    </row>
    <row r="124" spans="1:36" s="76" customFormat="1" x14ac:dyDescent="0.25">
      <c r="A124" s="187"/>
      <c r="B124" s="77" t="s">
        <v>42</v>
      </c>
      <c r="C124" s="78"/>
      <c r="D124" s="79"/>
      <c r="E124" s="79"/>
      <c r="F124" s="81"/>
      <c r="G124" s="79"/>
      <c r="H124" s="81"/>
      <c r="I124" s="79"/>
      <c r="J124" s="81"/>
      <c r="K124" s="79"/>
      <c r="L124" s="81"/>
      <c r="M124" s="81"/>
      <c r="N124" s="139"/>
      <c r="O124" s="78"/>
      <c r="P124" s="81"/>
      <c r="Q124" s="79"/>
      <c r="R124" s="81"/>
      <c r="S124" s="79"/>
      <c r="T124" s="81"/>
      <c r="U124" s="139"/>
      <c r="V124" s="253">
        <f t="shared" si="131"/>
        <v>0</v>
      </c>
      <c r="W124" s="254">
        <f t="shared" si="126"/>
        <v>0</v>
      </c>
      <c r="X124" s="255">
        <f t="shared" si="127"/>
        <v>0</v>
      </c>
      <c r="Y124" s="269"/>
      <c r="Z124" s="247"/>
      <c r="AA124" s="269"/>
      <c r="AB124" s="270"/>
      <c r="AC124" s="81">
        <f t="shared" si="92"/>
        <v>0</v>
      </c>
      <c r="AD124" s="82">
        <f t="shared" si="129"/>
        <v>0</v>
      </c>
      <c r="AE124" s="83">
        <f t="shared" si="130"/>
        <v>0</v>
      </c>
      <c r="AF124" s="141"/>
      <c r="AG124" s="83"/>
      <c r="AH124" s="141"/>
      <c r="AI124" s="142"/>
      <c r="AJ124" s="81"/>
    </row>
    <row r="125" spans="1:36" s="76" customFormat="1" x14ac:dyDescent="0.25">
      <c r="A125" s="187"/>
      <c r="B125" s="77" t="s">
        <v>43</v>
      </c>
      <c r="C125" s="78"/>
      <c r="D125" s="79"/>
      <c r="E125" s="79"/>
      <c r="F125" s="81"/>
      <c r="G125" s="79"/>
      <c r="H125" s="81"/>
      <c r="I125" s="79"/>
      <c r="J125" s="81"/>
      <c r="K125" s="79"/>
      <c r="L125" s="81"/>
      <c r="M125" s="81"/>
      <c r="N125" s="139"/>
      <c r="O125" s="78"/>
      <c r="P125" s="81"/>
      <c r="Q125" s="79"/>
      <c r="R125" s="81"/>
      <c r="S125" s="79"/>
      <c r="T125" s="81"/>
      <c r="U125" s="139"/>
      <c r="V125" s="253">
        <f t="shared" si="131"/>
        <v>0</v>
      </c>
      <c r="W125" s="254">
        <f t="shared" si="126"/>
        <v>0</v>
      </c>
      <c r="X125" s="255">
        <f t="shared" si="127"/>
        <v>0</v>
      </c>
      <c r="Y125" s="269"/>
      <c r="Z125" s="247"/>
      <c r="AA125" s="269"/>
      <c r="AB125" s="270"/>
      <c r="AC125" s="81">
        <f t="shared" si="92"/>
        <v>0</v>
      </c>
      <c r="AD125" s="82">
        <f t="shared" si="129"/>
        <v>0</v>
      </c>
      <c r="AE125" s="83">
        <f t="shared" si="130"/>
        <v>0</v>
      </c>
      <c r="AF125" s="141"/>
      <c r="AG125" s="83"/>
      <c r="AH125" s="141"/>
      <c r="AI125" s="142"/>
      <c r="AJ125" s="81"/>
    </row>
    <row r="126" spans="1:36" s="76" customFormat="1" x14ac:dyDescent="0.25">
      <c r="A126" s="187"/>
      <c r="B126" s="77" t="s">
        <v>44</v>
      </c>
      <c r="C126" s="78"/>
      <c r="D126" s="79"/>
      <c r="E126" s="79"/>
      <c r="F126" s="81"/>
      <c r="G126" s="79"/>
      <c r="H126" s="81"/>
      <c r="I126" s="79"/>
      <c r="J126" s="81"/>
      <c r="K126" s="79"/>
      <c r="L126" s="81"/>
      <c r="M126" s="81"/>
      <c r="N126" s="139"/>
      <c r="O126" s="78"/>
      <c r="P126" s="81"/>
      <c r="Q126" s="79"/>
      <c r="R126" s="81"/>
      <c r="S126" s="79"/>
      <c r="T126" s="81"/>
      <c r="U126" s="139"/>
      <c r="V126" s="253">
        <f t="shared" si="131"/>
        <v>0</v>
      </c>
      <c r="W126" s="254">
        <f t="shared" si="126"/>
        <v>0</v>
      </c>
      <c r="X126" s="255">
        <f t="shared" si="127"/>
        <v>0</v>
      </c>
      <c r="Y126" s="269"/>
      <c r="Z126" s="247"/>
      <c r="AA126" s="269"/>
      <c r="AB126" s="270"/>
      <c r="AC126" s="81">
        <f t="shared" si="92"/>
        <v>0</v>
      </c>
      <c r="AD126" s="82">
        <f t="shared" si="129"/>
        <v>0</v>
      </c>
      <c r="AE126" s="83">
        <f t="shared" si="130"/>
        <v>0</v>
      </c>
      <c r="AF126" s="141"/>
      <c r="AG126" s="83"/>
      <c r="AH126" s="141"/>
      <c r="AI126" s="142"/>
      <c r="AJ126" s="81"/>
    </row>
    <row r="127" spans="1:36" s="93" customFormat="1" x14ac:dyDescent="0.25">
      <c r="A127" s="188"/>
      <c r="B127" s="77" t="s">
        <v>45</v>
      </c>
      <c r="C127" s="154">
        <f>SUM(C122:C126)</f>
        <v>1625</v>
      </c>
      <c r="D127" s="155">
        <f t="shared" ref="D127:AJ127" si="132">SUM(D122:D126)</f>
        <v>1745</v>
      </c>
      <c r="E127" s="155">
        <f t="shared" si="132"/>
        <v>2077</v>
      </c>
      <c r="F127" s="156">
        <f t="shared" si="132"/>
        <v>2235</v>
      </c>
      <c r="G127" s="155">
        <f t="shared" si="132"/>
        <v>2294</v>
      </c>
      <c r="H127" s="156">
        <f t="shared" si="132"/>
        <v>2396</v>
      </c>
      <c r="I127" s="155">
        <f t="shared" si="132"/>
        <v>2405</v>
      </c>
      <c r="J127" s="156">
        <f t="shared" si="132"/>
        <v>2371</v>
      </c>
      <c r="K127" s="155">
        <f t="shared" si="132"/>
        <v>2252</v>
      </c>
      <c r="L127" s="156">
        <f t="shared" si="132"/>
        <v>2083</v>
      </c>
      <c r="M127" s="156">
        <f t="shared" si="132"/>
        <v>1969</v>
      </c>
      <c r="N127" s="157">
        <f t="shared" si="132"/>
        <v>1864</v>
      </c>
      <c r="O127" s="154">
        <f t="shared" si="132"/>
        <v>1848</v>
      </c>
      <c r="P127" s="156">
        <v>1858</v>
      </c>
      <c r="Q127" s="155">
        <v>1755</v>
      </c>
      <c r="R127" s="156">
        <v>1726</v>
      </c>
      <c r="S127" s="155"/>
      <c r="T127" s="156"/>
      <c r="U127" s="157"/>
      <c r="V127" s="257">
        <f t="shared" si="131"/>
        <v>0.13723076923076924</v>
      </c>
      <c r="W127" s="258">
        <f t="shared" si="126"/>
        <v>6.475644699140401E-2</v>
      </c>
      <c r="X127" s="259">
        <f t="shared" si="127"/>
        <v>-0.15503129513721714</v>
      </c>
      <c r="Y127" s="272"/>
      <c r="Z127" s="271"/>
      <c r="AA127" s="272"/>
      <c r="AB127" s="273"/>
      <c r="AC127" s="156">
        <f t="shared" si="108"/>
        <v>223</v>
      </c>
      <c r="AD127" s="158">
        <f t="shared" si="132"/>
        <v>113</v>
      </c>
      <c r="AE127" s="151">
        <f t="shared" si="132"/>
        <v>-322</v>
      </c>
      <c r="AF127" s="152"/>
      <c r="AG127" s="151"/>
      <c r="AH127" s="152"/>
      <c r="AI127" s="153"/>
      <c r="AJ127" s="109">
        <f t="shared" si="132"/>
        <v>1726</v>
      </c>
    </row>
    <row r="128" spans="1:36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261"/>
      <c r="W128" s="262"/>
      <c r="X128" s="263"/>
      <c r="Y128" s="263"/>
      <c r="Z128" s="263"/>
      <c r="AA128" s="263"/>
      <c r="AB128" s="264"/>
      <c r="AC128" s="114"/>
      <c r="AD128" s="115"/>
      <c r="AE128" s="116"/>
      <c r="AF128" s="116"/>
      <c r="AG128" s="116"/>
      <c r="AH128" s="116"/>
      <c r="AI128" s="117"/>
      <c r="AJ128" s="114"/>
    </row>
    <row r="129" spans="1:36" s="76" customFormat="1" x14ac:dyDescent="0.25">
      <c r="A129" s="187"/>
      <c r="B129" s="77" t="s">
        <v>40</v>
      </c>
      <c r="C129" s="144"/>
      <c r="D129" s="83">
        <v>184</v>
      </c>
      <c r="E129" s="83">
        <v>838</v>
      </c>
      <c r="F129" s="83">
        <v>1119</v>
      </c>
      <c r="G129" s="83">
        <v>714</v>
      </c>
      <c r="H129" s="141">
        <v>1174</v>
      </c>
      <c r="I129" s="83">
        <v>1230</v>
      </c>
      <c r="J129" s="141">
        <v>666</v>
      </c>
      <c r="K129" s="83">
        <v>1</v>
      </c>
      <c r="L129" s="141">
        <v>1</v>
      </c>
      <c r="M129" s="141"/>
      <c r="N129" s="142">
        <v>6</v>
      </c>
      <c r="O129" s="144">
        <v>6</v>
      </c>
      <c r="P129" s="141"/>
      <c r="Q129" s="83"/>
      <c r="R129" s="141"/>
      <c r="S129" s="83"/>
      <c r="T129" s="141"/>
      <c r="U129" s="142"/>
      <c r="V129" s="253">
        <f>IF(ISERROR((O129-C129)/C129)=TRUE,0,(O129-C129)/C129)</f>
        <v>0</v>
      </c>
      <c r="W129" s="254">
        <f t="shared" ref="W129:W134" si="133">IF(ISERROR((P129-D129)/D129)=TRUE,0,(P129-D129)/D129)</f>
        <v>-1</v>
      </c>
      <c r="X129" s="255">
        <f t="shared" ref="X129:X134" si="134">IF(ISERROR((Q129-E129)/E129)=TRUE,0,(Q129-E129)/E129)</f>
        <v>-1</v>
      </c>
      <c r="Y129" s="269"/>
      <c r="Z129" s="247"/>
      <c r="AA129" s="269"/>
      <c r="AB129" s="270"/>
      <c r="AC129" s="144">
        <f t="shared" ref="AC129" si="135">O129-C129</f>
        <v>6</v>
      </c>
      <c r="AD129" s="82">
        <f t="shared" ref="AD129:AD133" si="136">P129-D129</f>
        <v>-184</v>
      </c>
      <c r="AE129" s="83">
        <f t="shared" ref="AE129:AE133" si="137">Q129-E129</f>
        <v>-838</v>
      </c>
      <c r="AF129" s="141"/>
      <c r="AG129" s="83"/>
      <c r="AH129" s="141"/>
      <c r="AI129" s="142"/>
      <c r="AJ129" s="81"/>
    </row>
    <row r="130" spans="1:36" s="76" customFormat="1" x14ac:dyDescent="0.25">
      <c r="A130" s="187"/>
      <c r="B130" s="77" t="s">
        <v>41</v>
      </c>
      <c r="C130" s="144"/>
      <c r="D130" s="83">
        <v>25</v>
      </c>
      <c r="E130" s="83">
        <v>274</v>
      </c>
      <c r="F130" s="83">
        <v>349</v>
      </c>
      <c r="G130" s="83">
        <v>205</v>
      </c>
      <c r="H130" s="141">
        <v>344</v>
      </c>
      <c r="I130" s="83">
        <v>244</v>
      </c>
      <c r="J130" s="141">
        <v>196</v>
      </c>
      <c r="K130" s="83"/>
      <c r="L130" s="141"/>
      <c r="M130" s="141"/>
      <c r="N130" s="142">
        <v>2</v>
      </c>
      <c r="O130" s="144">
        <v>1</v>
      </c>
      <c r="P130" s="141"/>
      <c r="Q130" s="83"/>
      <c r="R130" s="141"/>
      <c r="S130" s="83"/>
      <c r="T130" s="141"/>
      <c r="U130" s="142"/>
      <c r="V130" s="253">
        <f t="shared" ref="V130:V134" si="138">IF(ISERROR((O130-C130)/C130)=TRUE,0,(O130-C130)/C130)</f>
        <v>0</v>
      </c>
      <c r="W130" s="254">
        <f t="shared" si="133"/>
        <v>-1</v>
      </c>
      <c r="X130" s="255">
        <f t="shared" si="134"/>
        <v>-1</v>
      </c>
      <c r="Y130" s="269"/>
      <c r="Z130" s="247"/>
      <c r="AA130" s="269"/>
      <c r="AB130" s="270"/>
      <c r="AC130" s="144">
        <f t="shared" si="92"/>
        <v>1</v>
      </c>
      <c r="AD130" s="82">
        <f t="shared" si="136"/>
        <v>-25</v>
      </c>
      <c r="AE130" s="83">
        <f t="shared" si="137"/>
        <v>-274</v>
      </c>
      <c r="AF130" s="141"/>
      <c r="AG130" s="83"/>
      <c r="AH130" s="141"/>
      <c r="AI130" s="142"/>
      <c r="AJ130" s="81"/>
    </row>
    <row r="131" spans="1:36" s="76" customFormat="1" x14ac:dyDescent="0.25">
      <c r="A131" s="187"/>
      <c r="B131" s="77" t="s">
        <v>42</v>
      </c>
      <c r="C131" s="144">
        <v>20</v>
      </c>
      <c r="D131" s="83">
        <v>47</v>
      </c>
      <c r="E131" s="83">
        <v>25</v>
      </c>
      <c r="F131" s="83">
        <v>36</v>
      </c>
      <c r="G131" s="83">
        <v>23</v>
      </c>
      <c r="H131" s="141">
        <v>29</v>
      </c>
      <c r="I131" s="83">
        <v>29</v>
      </c>
      <c r="J131" s="141">
        <v>14</v>
      </c>
      <c r="K131" s="83">
        <v>48</v>
      </c>
      <c r="L131" s="141">
        <v>28</v>
      </c>
      <c r="M131" s="141">
        <v>18</v>
      </c>
      <c r="N131" s="142">
        <v>15</v>
      </c>
      <c r="O131" s="144">
        <v>4</v>
      </c>
      <c r="P131" s="141"/>
      <c r="Q131" s="83"/>
      <c r="R131" s="141"/>
      <c r="S131" s="83"/>
      <c r="T131" s="141"/>
      <c r="U131" s="142"/>
      <c r="V131" s="253">
        <f t="shared" si="138"/>
        <v>-0.8</v>
      </c>
      <c r="W131" s="254">
        <f t="shared" si="133"/>
        <v>-1</v>
      </c>
      <c r="X131" s="255">
        <f t="shared" si="134"/>
        <v>-1</v>
      </c>
      <c r="Y131" s="269"/>
      <c r="Z131" s="247"/>
      <c r="AA131" s="269"/>
      <c r="AB131" s="270"/>
      <c r="AC131" s="144">
        <f t="shared" si="92"/>
        <v>-16</v>
      </c>
      <c r="AD131" s="82">
        <f t="shared" si="136"/>
        <v>-47</v>
      </c>
      <c r="AE131" s="83">
        <f t="shared" si="137"/>
        <v>-25</v>
      </c>
      <c r="AF131" s="141"/>
      <c r="AG131" s="83"/>
      <c r="AH131" s="141"/>
      <c r="AI131" s="142"/>
      <c r="AJ131" s="81"/>
    </row>
    <row r="132" spans="1:36" s="76" customFormat="1" x14ac:dyDescent="0.25">
      <c r="A132" s="187"/>
      <c r="B132" s="77" t="s">
        <v>43</v>
      </c>
      <c r="C132" s="144">
        <v>1</v>
      </c>
      <c r="D132" s="83">
        <v>5</v>
      </c>
      <c r="E132" s="83">
        <v>3</v>
      </c>
      <c r="F132" s="83">
        <v>4</v>
      </c>
      <c r="G132" s="83">
        <v>4</v>
      </c>
      <c r="H132" s="141">
        <v>4</v>
      </c>
      <c r="I132" s="83">
        <v>2</v>
      </c>
      <c r="J132" s="141">
        <v>5</v>
      </c>
      <c r="K132" s="83">
        <v>2</v>
      </c>
      <c r="L132" s="141">
        <v>2</v>
      </c>
      <c r="M132" s="141">
        <v>1</v>
      </c>
      <c r="N132" s="142">
        <v>2</v>
      </c>
      <c r="O132" s="144">
        <v>3</v>
      </c>
      <c r="P132" s="141"/>
      <c r="Q132" s="83"/>
      <c r="R132" s="141"/>
      <c r="S132" s="83"/>
      <c r="T132" s="141"/>
      <c r="U132" s="142"/>
      <c r="V132" s="253">
        <f t="shared" si="138"/>
        <v>2</v>
      </c>
      <c r="W132" s="254">
        <f t="shared" si="133"/>
        <v>-1</v>
      </c>
      <c r="X132" s="255">
        <f t="shared" si="134"/>
        <v>-1</v>
      </c>
      <c r="Y132" s="269"/>
      <c r="Z132" s="247"/>
      <c r="AA132" s="269"/>
      <c r="AB132" s="270"/>
      <c r="AC132" s="144">
        <f t="shared" si="92"/>
        <v>2</v>
      </c>
      <c r="AD132" s="82">
        <f t="shared" si="136"/>
        <v>-5</v>
      </c>
      <c r="AE132" s="83">
        <f t="shared" si="137"/>
        <v>-3</v>
      </c>
      <c r="AF132" s="141"/>
      <c r="AG132" s="83"/>
      <c r="AH132" s="141"/>
      <c r="AI132" s="142"/>
      <c r="AJ132" s="81"/>
    </row>
    <row r="133" spans="1:36" s="76" customFormat="1" x14ac:dyDescent="0.25">
      <c r="A133" s="187"/>
      <c r="B133" s="77" t="s">
        <v>44</v>
      </c>
      <c r="C133" s="144"/>
      <c r="D133" s="83"/>
      <c r="E133" s="83"/>
      <c r="F133" s="83"/>
      <c r="G133" s="83"/>
      <c r="H133" s="141"/>
      <c r="I133" s="83"/>
      <c r="J133" s="141"/>
      <c r="K133" s="83"/>
      <c r="L133" s="141"/>
      <c r="M133" s="141"/>
      <c r="N133" s="142"/>
      <c r="O133" s="144"/>
      <c r="P133" s="141"/>
      <c r="Q133" s="83"/>
      <c r="R133" s="141"/>
      <c r="S133" s="83"/>
      <c r="T133" s="141"/>
      <c r="U133" s="142"/>
      <c r="V133" s="253">
        <f t="shared" si="138"/>
        <v>0</v>
      </c>
      <c r="W133" s="254">
        <f t="shared" si="133"/>
        <v>0</v>
      </c>
      <c r="X133" s="255">
        <f t="shared" si="134"/>
        <v>0</v>
      </c>
      <c r="Y133" s="269"/>
      <c r="Z133" s="247"/>
      <c r="AA133" s="269"/>
      <c r="AB133" s="270"/>
      <c r="AC133" s="144">
        <f t="shared" si="92"/>
        <v>0</v>
      </c>
      <c r="AD133" s="82">
        <f t="shared" si="136"/>
        <v>0</v>
      </c>
      <c r="AE133" s="83">
        <f t="shared" si="137"/>
        <v>0</v>
      </c>
      <c r="AF133" s="141"/>
      <c r="AG133" s="83"/>
      <c r="AH133" s="141"/>
      <c r="AI133" s="142"/>
      <c r="AJ133" s="81"/>
    </row>
    <row r="134" spans="1:36" s="93" customFormat="1" x14ac:dyDescent="0.25">
      <c r="A134" s="188"/>
      <c r="B134" s="77" t="s">
        <v>45</v>
      </c>
      <c r="C134" s="150">
        <f>SUM(C129:C133)</f>
        <v>21</v>
      </c>
      <c r="D134" s="151">
        <f t="shared" ref="D134:AJ141" si="139">SUM(D129:D133)</f>
        <v>261</v>
      </c>
      <c r="E134" s="151">
        <f t="shared" si="139"/>
        <v>1140</v>
      </c>
      <c r="F134" s="151">
        <f t="shared" si="139"/>
        <v>1508</v>
      </c>
      <c r="G134" s="151">
        <f t="shared" si="139"/>
        <v>946</v>
      </c>
      <c r="H134" s="152">
        <f t="shared" si="139"/>
        <v>1551</v>
      </c>
      <c r="I134" s="151">
        <f t="shared" si="139"/>
        <v>1505</v>
      </c>
      <c r="J134" s="152">
        <f t="shared" si="139"/>
        <v>881</v>
      </c>
      <c r="K134" s="151">
        <f t="shared" si="139"/>
        <v>51</v>
      </c>
      <c r="L134" s="152">
        <f t="shared" si="139"/>
        <v>31</v>
      </c>
      <c r="M134" s="152">
        <f t="shared" si="139"/>
        <v>19</v>
      </c>
      <c r="N134" s="153">
        <f t="shared" si="139"/>
        <v>25</v>
      </c>
      <c r="O134" s="150">
        <f t="shared" si="139"/>
        <v>14</v>
      </c>
      <c r="P134" s="152">
        <v>0</v>
      </c>
      <c r="Q134" s="151">
        <v>0</v>
      </c>
      <c r="R134" s="152">
        <v>0</v>
      </c>
      <c r="S134" s="151"/>
      <c r="T134" s="152"/>
      <c r="U134" s="153"/>
      <c r="V134" s="257">
        <f t="shared" si="138"/>
        <v>-0.33333333333333331</v>
      </c>
      <c r="W134" s="258">
        <f t="shared" si="133"/>
        <v>-1</v>
      </c>
      <c r="X134" s="259">
        <f t="shared" si="134"/>
        <v>-1</v>
      </c>
      <c r="Y134" s="272"/>
      <c r="Z134" s="271"/>
      <c r="AA134" s="272"/>
      <c r="AB134" s="273"/>
      <c r="AC134" s="150">
        <f t="shared" si="139"/>
        <v>-7</v>
      </c>
      <c r="AD134" s="152">
        <f t="shared" si="139"/>
        <v>-261</v>
      </c>
      <c r="AE134" s="151">
        <f t="shared" si="139"/>
        <v>-1140</v>
      </c>
      <c r="AF134" s="152"/>
      <c r="AG134" s="151"/>
      <c r="AH134" s="152"/>
      <c r="AI134" s="153"/>
      <c r="AJ134" s="109">
        <f t="shared" si="139"/>
        <v>0</v>
      </c>
    </row>
    <row r="135" spans="1:36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261"/>
      <c r="W135" s="262"/>
      <c r="X135" s="263"/>
      <c r="Y135" s="263"/>
      <c r="Z135" s="263"/>
      <c r="AA135" s="263"/>
      <c r="AB135" s="264"/>
      <c r="AC135" s="114"/>
      <c r="AD135" s="115"/>
      <c r="AE135" s="116"/>
      <c r="AF135" s="116"/>
      <c r="AG135" s="116"/>
      <c r="AH135" s="116"/>
      <c r="AI135" s="117"/>
      <c r="AJ135" s="114"/>
    </row>
    <row r="136" spans="1:36" s="76" customFormat="1" x14ac:dyDescent="0.25">
      <c r="A136" s="187"/>
      <c r="B136" s="77" t="s">
        <v>40</v>
      </c>
      <c r="C136" s="144">
        <v>8238</v>
      </c>
      <c r="D136" s="83">
        <v>8796</v>
      </c>
      <c r="E136" s="83">
        <v>9709</v>
      </c>
      <c r="F136" s="83">
        <v>10119</v>
      </c>
      <c r="G136" s="83">
        <v>9713</v>
      </c>
      <c r="H136" s="141">
        <v>9547</v>
      </c>
      <c r="I136" s="83">
        <v>9925</v>
      </c>
      <c r="J136" s="141">
        <v>10231</v>
      </c>
      <c r="K136" s="83">
        <v>9675</v>
      </c>
      <c r="L136" s="141">
        <v>9309</v>
      </c>
      <c r="M136" s="141">
        <v>8841</v>
      </c>
      <c r="N136" s="142">
        <v>9042</v>
      </c>
      <c r="O136" s="144">
        <v>8200</v>
      </c>
      <c r="P136" s="141">
        <v>5622</v>
      </c>
      <c r="Q136" s="83">
        <v>4731</v>
      </c>
      <c r="R136" s="141">
        <v>4845</v>
      </c>
      <c r="S136" s="83"/>
      <c r="T136" s="141"/>
      <c r="U136" s="142"/>
      <c r="V136" s="253">
        <f>IF(ISERROR((O136-C136)/C136)=TRUE,0,(O136-C136)/C136)</f>
        <v>-4.6127700898276284E-3</v>
      </c>
      <c r="W136" s="254">
        <f t="shared" ref="W136:W141" si="140">IF(ISERROR((P136-D136)/D136)=TRUE,0,(P136-D136)/D136)</f>
        <v>-0.36084583901773531</v>
      </c>
      <c r="X136" s="255">
        <f t="shared" ref="X136:X141" si="141">IF(ISERROR((Q136-E136)/E136)=TRUE,0,(Q136-E136)/E136)</f>
        <v>-0.51272015655577297</v>
      </c>
      <c r="Y136" s="269"/>
      <c r="Z136" s="247"/>
      <c r="AA136" s="269"/>
      <c r="AB136" s="270"/>
      <c r="AC136" s="144">
        <f t="shared" ref="AC136" si="142">O136-C136</f>
        <v>-38</v>
      </c>
      <c r="AD136" s="82">
        <f t="shared" ref="AD136:AD140" si="143">P136-D136</f>
        <v>-3174</v>
      </c>
      <c r="AE136" s="83">
        <f t="shared" ref="AE136:AE140" si="144">Q136-E136</f>
        <v>-4978</v>
      </c>
      <c r="AF136" s="141"/>
      <c r="AG136" s="83"/>
      <c r="AH136" s="141"/>
      <c r="AI136" s="142"/>
      <c r="AJ136" s="81">
        <f>IF(ISERROR(GETPIVOTDATA("VALUE",'CSS WK pvt'!$J$2,"DT_FILE",AJ$8,"COMMODITY",AJ$6,"TRIM_CAT",TRIM(B136),"TRIM_LINE",A135))=TRUE,0,GETPIVOTDATA("VALUE",'CSS WK pvt'!$J$2,"DT_FILE",AJ$8,"COMMODITY",AJ$6,"TRIM_CAT",TRIM(B136),"TRIM_LINE",A135))</f>
        <v>4845</v>
      </c>
    </row>
    <row r="137" spans="1:36" s="76" customFormat="1" x14ac:dyDescent="0.25">
      <c r="A137" s="187"/>
      <c r="B137" s="77" t="s">
        <v>41</v>
      </c>
      <c r="C137" s="144">
        <v>2648</v>
      </c>
      <c r="D137" s="83">
        <v>2746</v>
      </c>
      <c r="E137" s="83">
        <v>3427</v>
      </c>
      <c r="F137" s="83">
        <v>3747</v>
      </c>
      <c r="G137" s="83">
        <v>3538</v>
      </c>
      <c r="H137" s="141">
        <v>3555</v>
      </c>
      <c r="I137" s="83">
        <v>3614</v>
      </c>
      <c r="J137" s="141">
        <v>3693</v>
      </c>
      <c r="K137" s="83">
        <v>3385</v>
      </c>
      <c r="L137" s="141">
        <v>3100</v>
      </c>
      <c r="M137" s="141">
        <v>2663</v>
      </c>
      <c r="N137" s="142">
        <v>2386</v>
      </c>
      <c r="O137" s="144">
        <v>2134</v>
      </c>
      <c r="P137" s="141">
        <v>1657</v>
      </c>
      <c r="Q137" s="83">
        <v>1601</v>
      </c>
      <c r="R137" s="141">
        <v>1647</v>
      </c>
      <c r="S137" s="83"/>
      <c r="T137" s="141"/>
      <c r="U137" s="142"/>
      <c r="V137" s="253">
        <f t="shared" ref="V137:V141" si="145">IF(ISERROR((O137-C137)/C137)=TRUE,0,(O137-C137)/C137)</f>
        <v>-0.19410876132930513</v>
      </c>
      <c r="W137" s="254">
        <f t="shared" si="140"/>
        <v>-0.39657683903860158</v>
      </c>
      <c r="X137" s="255">
        <f t="shared" si="141"/>
        <v>-0.5328275459585643</v>
      </c>
      <c r="Y137" s="269"/>
      <c r="Z137" s="247"/>
      <c r="AA137" s="269"/>
      <c r="AB137" s="270"/>
      <c r="AC137" s="144">
        <f t="shared" si="92"/>
        <v>-514</v>
      </c>
      <c r="AD137" s="82">
        <f t="shared" si="143"/>
        <v>-1089</v>
      </c>
      <c r="AE137" s="83">
        <f t="shared" si="144"/>
        <v>-1826</v>
      </c>
      <c r="AF137" s="141"/>
      <c r="AG137" s="83"/>
      <c r="AH137" s="141"/>
      <c r="AI137" s="142"/>
      <c r="AJ137" s="81">
        <f>IF(ISERROR(GETPIVOTDATA("VALUE",'CSS WK pvt'!$J$2,"DT_FILE",AJ$8,"COMMODITY",AJ$6,"TRIM_CAT",TRIM(B137),"TRIM_LINE",A135))=TRUE,0,GETPIVOTDATA("VALUE",'CSS WK pvt'!$J$2,"DT_FILE",AJ$8,"COMMODITY",AJ$6,"TRIM_CAT",TRIM(B137),"TRIM_LINE",A135))</f>
        <v>1647</v>
      </c>
    </row>
    <row r="138" spans="1:36" s="76" customFormat="1" x14ac:dyDescent="0.25">
      <c r="A138" s="187"/>
      <c r="B138" s="77" t="s">
        <v>42</v>
      </c>
      <c r="C138" s="144">
        <v>136</v>
      </c>
      <c r="D138" s="83">
        <v>162</v>
      </c>
      <c r="E138" s="83">
        <v>182</v>
      </c>
      <c r="F138" s="83">
        <v>176</v>
      </c>
      <c r="G138" s="83">
        <v>171</v>
      </c>
      <c r="H138" s="141">
        <v>172</v>
      </c>
      <c r="I138" s="83">
        <v>145</v>
      </c>
      <c r="J138" s="141">
        <v>158</v>
      </c>
      <c r="K138" s="83">
        <v>188</v>
      </c>
      <c r="L138" s="141">
        <v>187</v>
      </c>
      <c r="M138" s="141">
        <v>201</v>
      </c>
      <c r="N138" s="142">
        <v>179</v>
      </c>
      <c r="O138" s="144">
        <v>148</v>
      </c>
      <c r="P138" s="141">
        <v>106</v>
      </c>
      <c r="Q138" s="83">
        <v>169</v>
      </c>
      <c r="R138" s="141">
        <v>191</v>
      </c>
      <c r="S138" s="83"/>
      <c r="T138" s="141"/>
      <c r="U138" s="142"/>
      <c r="V138" s="253">
        <f t="shared" si="145"/>
        <v>8.8235294117647065E-2</v>
      </c>
      <c r="W138" s="254">
        <f t="shared" si="140"/>
        <v>-0.34567901234567899</v>
      </c>
      <c r="X138" s="255">
        <f t="shared" si="141"/>
        <v>-7.1428571428571425E-2</v>
      </c>
      <c r="Y138" s="269"/>
      <c r="Z138" s="247"/>
      <c r="AA138" s="269"/>
      <c r="AB138" s="270"/>
      <c r="AC138" s="144">
        <f t="shared" si="92"/>
        <v>12</v>
      </c>
      <c r="AD138" s="82">
        <f t="shared" si="143"/>
        <v>-56</v>
      </c>
      <c r="AE138" s="83">
        <f t="shared" si="144"/>
        <v>-13</v>
      </c>
      <c r="AF138" s="141"/>
      <c r="AG138" s="83"/>
      <c r="AH138" s="141"/>
      <c r="AI138" s="142"/>
      <c r="AJ138" s="81">
        <f>IF(ISERROR(GETPIVOTDATA("VALUE",'CSS WK pvt'!$J$2,"DT_FILE",AJ$8,"COMMODITY",AJ$6,"TRIM_CAT",TRIM(B138),"TRIM_LINE",A135))=TRUE,0,GETPIVOTDATA("VALUE",'CSS WK pvt'!$J$2,"DT_FILE",AJ$8,"COMMODITY",AJ$6,"TRIM_CAT",TRIM(B138),"TRIM_LINE",A135))</f>
        <v>191</v>
      </c>
    </row>
    <row r="139" spans="1:36" s="76" customFormat="1" x14ac:dyDescent="0.25">
      <c r="A139" s="187"/>
      <c r="B139" s="77" t="s">
        <v>43</v>
      </c>
      <c r="C139" s="144">
        <v>27</v>
      </c>
      <c r="D139" s="83">
        <v>30</v>
      </c>
      <c r="E139" s="83">
        <v>35</v>
      </c>
      <c r="F139" s="83">
        <v>41</v>
      </c>
      <c r="G139" s="83">
        <v>37</v>
      </c>
      <c r="H139" s="141">
        <v>34</v>
      </c>
      <c r="I139" s="83">
        <v>22</v>
      </c>
      <c r="J139" s="141">
        <v>24</v>
      </c>
      <c r="K139" s="83">
        <v>26</v>
      </c>
      <c r="L139" s="141">
        <v>29</v>
      </c>
      <c r="M139" s="141">
        <v>33</v>
      </c>
      <c r="N139" s="142">
        <v>28</v>
      </c>
      <c r="O139" s="144">
        <v>18</v>
      </c>
      <c r="P139" s="141">
        <v>17</v>
      </c>
      <c r="Q139" s="83">
        <v>41</v>
      </c>
      <c r="R139" s="141">
        <v>34</v>
      </c>
      <c r="S139" s="83"/>
      <c r="T139" s="141"/>
      <c r="U139" s="142"/>
      <c r="V139" s="253">
        <f t="shared" si="145"/>
        <v>-0.33333333333333331</v>
      </c>
      <c r="W139" s="254">
        <f t="shared" si="140"/>
        <v>-0.43333333333333335</v>
      </c>
      <c r="X139" s="255">
        <f t="shared" si="141"/>
        <v>0.17142857142857143</v>
      </c>
      <c r="Y139" s="269"/>
      <c r="Z139" s="247"/>
      <c r="AA139" s="269"/>
      <c r="AB139" s="270"/>
      <c r="AC139" s="144">
        <f t="shared" si="92"/>
        <v>-9</v>
      </c>
      <c r="AD139" s="82">
        <f t="shared" si="143"/>
        <v>-13</v>
      </c>
      <c r="AE139" s="83">
        <f t="shared" si="144"/>
        <v>6</v>
      </c>
      <c r="AF139" s="141"/>
      <c r="AG139" s="83"/>
      <c r="AH139" s="141"/>
      <c r="AI139" s="142"/>
      <c r="AJ139" s="81">
        <f>IF(ISERROR(GETPIVOTDATA("VALUE",'CSS WK pvt'!$J$2,"DT_FILE",AJ$8,"COMMODITY",AJ$6,"TRIM_CAT",TRIM(B139),"TRIM_LINE",A135))=TRUE,0,GETPIVOTDATA("VALUE",'CSS WK pvt'!$J$2,"DT_FILE",AJ$8,"COMMODITY",AJ$6,"TRIM_CAT",TRIM(B139),"TRIM_LINE",A135))</f>
        <v>34</v>
      </c>
    </row>
    <row r="140" spans="1:36" s="76" customFormat="1" x14ac:dyDescent="0.25">
      <c r="A140" s="187"/>
      <c r="B140" s="77" t="s">
        <v>44</v>
      </c>
      <c r="C140" s="144">
        <v>3</v>
      </c>
      <c r="D140" s="83">
        <v>3</v>
      </c>
      <c r="E140" s="83">
        <v>3</v>
      </c>
      <c r="F140" s="83">
        <v>3</v>
      </c>
      <c r="G140" s="83">
        <v>1</v>
      </c>
      <c r="H140" s="141">
        <v>1</v>
      </c>
      <c r="I140" s="83">
        <v>1</v>
      </c>
      <c r="J140" s="141">
        <v>1</v>
      </c>
      <c r="K140" s="83"/>
      <c r="L140" s="141"/>
      <c r="M140" s="141"/>
      <c r="N140" s="142"/>
      <c r="O140" s="144"/>
      <c r="P140" s="141">
        <v>1</v>
      </c>
      <c r="Q140" s="83">
        <v>1</v>
      </c>
      <c r="R140" s="141">
        <v>0</v>
      </c>
      <c r="S140" s="83"/>
      <c r="T140" s="141"/>
      <c r="U140" s="142"/>
      <c r="V140" s="253">
        <f t="shared" si="145"/>
        <v>-1</v>
      </c>
      <c r="W140" s="254">
        <f t="shared" si="140"/>
        <v>-0.66666666666666663</v>
      </c>
      <c r="X140" s="255">
        <f t="shared" si="141"/>
        <v>-0.66666666666666663</v>
      </c>
      <c r="Y140" s="269"/>
      <c r="Z140" s="247"/>
      <c r="AA140" s="269"/>
      <c r="AB140" s="270"/>
      <c r="AC140" s="144">
        <f t="shared" si="92"/>
        <v>-3</v>
      </c>
      <c r="AD140" s="82">
        <f t="shared" si="143"/>
        <v>-2</v>
      </c>
      <c r="AE140" s="83">
        <f t="shared" si="144"/>
        <v>-2</v>
      </c>
      <c r="AF140" s="141"/>
      <c r="AG140" s="83"/>
      <c r="AH140" s="141"/>
      <c r="AI140" s="142"/>
      <c r="AJ140" s="81">
        <f>IF(ISERROR(GETPIVOTDATA("VALUE",'CSS WK pvt'!$J$2,"DT_FILE",AJ$8,"COMMODITY",AJ$6,"TRIM_CAT",TRIM(B140),"TRIM_LINE",A135))=TRUE,0,GETPIVOTDATA("VALUE",'CSS WK pvt'!$J$2,"DT_FILE",AJ$8,"COMMODITY",AJ$6,"TRIM_CAT",TRIM(B140),"TRIM_LINE",A135))</f>
        <v>0</v>
      </c>
    </row>
    <row r="141" spans="1:36" s="93" customFormat="1" ht="15.75" thickBot="1" x14ac:dyDescent="0.3">
      <c r="A141" s="188"/>
      <c r="B141" s="145" t="s">
        <v>45</v>
      </c>
      <c r="C141" s="146">
        <f>SUM(C136:C140)</f>
        <v>11052</v>
      </c>
      <c r="D141" s="147">
        <f t="shared" ref="D141:AJ141" si="146">SUM(D136:D140)</f>
        <v>11737</v>
      </c>
      <c r="E141" s="147">
        <f t="shared" si="146"/>
        <v>13356</v>
      </c>
      <c r="F141" s="147">
        <f t="shared" si="146"/>
        <v>14086</v>
      </c>
      <c r="G141" s="147">
        <f t="shared" si="146"/>
        <v>13460</v>
      </c>
      <c r="H141" s="148">
        <f t="shared" si="146"/>
        <v>13309</v>
      </c>
      <c r="I141" s="147">
        <f t="shared" si="146"/>
        <v>13707</v>
      </c>
      <c r="J141" s="148">
        <f t="shared" si="146"/>
        <v>14107</v>
      </c>
      <c r="K141" s="147">
        <f t="shared" si="146"/>
        <v>13274</v>
      </c>
      <c r="L141" s="148">
        <f t="shared" si="146"/>
        <v>12625</v>
      </c>
      <c r="M141" s="148">
        <f t="shared" si="146"/>
        <v>11738</v>
      </c>
      <c r="N141" s="149">
        <f t="shared" si="146"/>
        <v>11635</v>
      </c>
      <c r="O141" s="146">
        <f t="shared" si="146"/>
        <v>10500</v>
      </c>
      <c r="P141" s="148">
        <v>7403</v>
      </c>
      <c r="Q141" s="147">
        <v>6543</v>
      </c>
      <c r="R141" s="148">
        <v>6717</v>
      </c>
      <c r="S141" s="147"/>
      <c r="T141" s="148"/>
      <c r="U141" s="149"/>
      <c r="V141" s="274">
        <f t="shared" si="145"/>
        <v>-4.9945711183496201E-2</v>
      </c>
      <c r="W141" s="274">
        <f t="shared" si="140"/>
        <v>-0.36925960637300842</v>
      </c>
      <c r="X141" s="274">
        <f t="shared" si="141"/>
        <v>-0.51010781671159033</v>
      </c>
      <c r="Y141" s="274"/>
      <c r="Z141" s="275"/>
      <c r="AA141" s="274"/>
      <c r="AB141" s="276"/>
      <c r="AC141" s="146">
        <f t="shared" si="139"/>
        <v>-552</v>
      </c>
      <c r="AD141" s="148">
        <f t="shared" si="146"/>
        <v>-4334</v>
      </c>
      <c r="AE141" s="147">
        <f t="shared" si="146"/>
        <v>-6813</v>
      </c>
      <c r="AF141" s="148"/>
      <c r="AG141" s="147"/>
      <c r="AH141" s="148"/>
      <c r="AI141" s="149"/>
      <c r="AJ141" s="146">
        <f t="shared" si="146"/>
        <v>6717</v>
      </c>
    </row>
    <row r="142" spans="1:36" ht="15.75" thickTop="1" x14ac:dyDescent="0.25">
      <c r="A142" s="187">
        <v>20</v>
      </c>
      <c r="B142" s="131" t="s">
        <v>465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20"/>
      <c r="O142" s="118"/>
      <c r="P142" s="119"/>
      <c r="Q142" s="119"/>
      <c r="R142" s="119"/>
      <c r="S142" s="119"/>
      <c r="T142" s="119"/>
      <c r="U142" s="120"/>
      <c r="V142" s="249"/>
      <c r="W142" s="250"/>
      <c r="X142" s="251"/>
      <c r="Y142" s="251"/>
      <c r="Z142" s="251"/>
      <c r="AA142" s="251"/>
      <c r="AB142" s="252"/>
      <c r="AC142" s="121"/>
      <c r="AD142" s="122"/>
      <c r="AE142" s="123"/>
      <c r="AF142" s="123"/>
      <c r="AG142" s="123"/>
      <c r="AH142" s="123"/>
      <c r="AI142" s="124"/>
      <c r="AJ142" s="121"/>
    </row>
    <row r="143" spans="1:36" x14ac:dyDescent="0.25">
      <c r="A143" s="187"/>
      <c r="B143" s="50" t="s">
        <v>40</v>
      </c>
      <c r="C143" s="125">
        <v>30955905.370000001</v>
      </c>
      <c r="D143" s="126">
        <v>25608881.640000001</v>
      </c>
      <c r="E143" s="126">
        <v>24214210.129999999</v>
      </c>
      <c r="F143" s="46">
        <v>28050500.579999998</v>
      </c>
      <c r="G143" s="126">
        <v>35332062.869999997</v>
      </c>
      <c r="H143" s="126">
        <v>43437884.590000004</v>
      </c>
      <c r="I143" s="126">
        <v>36535956.539999999</v>
      </c>
      <c r="J143" s="126">
        <v>28964607.890000001</v>
      </c>
      <c r="K143" s="126">
        <v>28844285.550000001</v>
      </c>
      <c r="L143" s="126">
        <v>35487362.270000003</v>
      </c>
      <c r="M143" s="126">
        <v>40109691.350000001</v>
      </c>
      <c r="N143" s="127">
        <v>35265330.689999998</v>
      </c>
      <c r="O143" s="125">
        <v>31722304.539999999</v>
      </c>
      <c r="P143" s="126">
        <v>30721872</v>
      </c>
      <c r="Q143" s="126">
        <v>30670306</v>
      </c>
      <c r="R143" s="126">
        <v>27637604</v>
      </c>
      <c r="S143" s="126"/>
      <c r="T143" s="126"/>
      <c r="U143" s="127"/>
      <c r="V143" s="253">
        <f>IF(ISERROR((O143-C143)/C143)=TRUE,0,(O143-C143)/C143)</f>
        <v>2.4757769505999689E-2</v>
      </c>
      <c r="W143" s="254">
        <f t="shared" ref="W143:W148" si="147">IF(ISERROR((P143-D143)/D143)=TRUE,0,(P143-D143)/D143)</f>
        <v>0.19965691715384098</v>
      </c>
      <c r="X143" s="255">
        <f t="shared" ref="X143:X148" si="148">IF(ISERROR((Q143-E143)/E143)=TRUE,0,(Q143-E143)/E143)</f>
        <v>0.26662426052053101</v>
      </c>
      <c r="Y143" s="220"/>
      <c r="Z143" s="220"/>
      <c r="AA143" s="220"/>
      <c r="AB143" s="221"/>
      <c r="AC143" s="46">
        <f t="shared" ref="AC143:AD147" si="149">O143-C143</f>
        <v>766399.16999999806</v>
      </c>
      <c r="AD143" s="82">
        <f t="shared" si="149"/>
        <v>5112990.3599999994</v>
      </c>
      <c r="AE143" s="83">
        <f t="shared" ref="AE143:AE147" si="150">Q143-E143</f>
        <v>6456095.870000001</v>
      </c>
      <c r="AF143" s="129"/>
      <c r="AG143" s="129"/>
      <c r="AH143" s="129"/>
      <c r="AI143" s="130"/>
      <c r="AJ143" s="81">
        <f>IF(ISERROR(GETPIVOTDATA("VALUE",'CSS WK pvt'!$J$2,"DT_FILE",AJ$8,"COMMODITY",AJ$6,"TRIM_CAT",TRIM(B143),"TRIM_LINE",A142))=TRUE,0,GETPIVOTDATA("VALUE",'CSS WK pvt'!$J$2,"DT_FILE",AJ$8,"COMMODITY",AJ$6,"TRIM_CAT",TRIM(B143),"TRIM_LINE",A142))</f>
        <v>27637604</v>
      </c>
    </row>
    <row r="144" spans="1:36" x14ac:dyDescent="0.25">
      <c r="A144" s="187"/>
      <c r="B144" s="50" t="s">
        <v>41</v>
      </c>
      <c r="C144" s="125">
        <v>2576328.0299999998</v>
      </c>
      <c r="D144" s="126">
        <v>2146607.7000000002</v>
      </c>
      <c r="E144" s="126">
        <v>1973846.67</v>
      </c>
      <c r="F144" s="46">
        <v>2095655.5</v>
      </c>
      <c r="G144" s="126">
        <v>2344416.08</v>
      </c>
      <c r="H144" s="126">
        <v>3020792.25</v>
      </c>
      <c r="I144" s="126">
        <v>2653929.88</v>
      </c>
      <c r="J144" s="126">
        <v>2248410.94</v>
      </c>
      <c r="K144" s="126">
        <v>2269251.4300000002</v>
      </c>
      <c r="L144" s="126">
        <v>2737026.97</v>
      </c>
      <c r="M144" s="126">
        <v>3088910.87</v>
      </c>
      <c r="N144" s="127">
        <v>2479572.21</v>
      </c>
      <c r="O144" s="125">
        <v>2232924.37</v>
      </c>
      <c r="P144" s="126">
        <v>2227272</v>
      </c>
      <c r="Q144" s="126">
        <v>2105180</v>
      </c>
      <c r="R144" s="126">
        <v>1765444</v>
      </c>
      <c r="S144" s="126"/>
      <c r="T144" s="126"/>
      <c r="U144" s="127"/>
      <c r="V144" s="253">
        <f t="shared" ref="V144:V148" si="151">IF(ISERROR((O144-C144)/C144)=TRUE,0,(O144-C144)/C144)</f>
        <v>-0.13329190072119804</v>
      </c>
      <c r="W144" s="254">
        <f t="shared" si="147"/>
        <v>3.7577569483236178E-2</v>
      </c>
      <c r="X144" s="255">
        <f t="shared" si="148"/>
        <v>6.6536743707655915E-2</v>
      </c>
      <c r="Y144" s="220"/>
      <c r="Z144" s="220"/>
      <c r="AA144" s="220"/>
      <c r="AB144" s="221"/>
      <c r="AC144" s="46">
        <f t="shared" si="149"/>
        <v>-343403.65999999968</v>
      </c>
      <c r="AD144" s="82">
        <f t="shared" si="149"/>
        <v>80664.299999999814</v>
      </c>
      <c r="AE144" s="83">
        <f t="shared" si="150"/>
        <v>131333.33000000007</v>
      </c>
      <c r="AF144" s="129"/>
      <c r="AG144" s="129"/>
      <c r="AH144" s="129"/>
      <c r="AI144" s="130"/>
      <c r="AJ144" s="81">
        <f>IF(ISERROR(GETPIVOTDATA("VALUE",'CSS WK pvt'!$J$2,"DT_FILE",AJ$8,"COMMODITY",AJ$6,"TRIM_CAT",TRIM(B144),"TRIM_LINE",A142))=TRUE,0,GETPIVOTDATA("VALUE",'CSS WK pvt'!$J$2,"DT_FILE",AJ$8,"COMMODITY",AJ$6,"TRIM_CAT",TRIM(B144),"TRIM_LINE",A142))</f>
        <v>1765444</v>
      </c>
    </row>
    <row r="145" spans="1:36" x14ac:dyDescent="0.25">
      <c r="A145" s="187"/>
      <c r="B145" s="50" t="s">
        <v>42</v>
      </c>
      <c r="C145" s="125">
        <v>7431596.1399999997</v>
      </c>
      <c r="D145" s="126">
        <v>6556674.79</v>
      </c>
      <c r="E145" s="126">
        <v>5872706.4800000004</v>
      </c>
      <c r="F145" s="46">
        <v>6449980.5700000003</v>
      </c>
      <c r="G145" s="126">
        <v>7156248.5700000003</v>
      </c>
      <c r="H145" s="126">
        <v>7897689.1100000003</v>
      </c>
      <c r="I145" s="126">
        <v>7528842.9100000001</v>
      </c>
      <c r="J145" s="126">
        <v>6451058.9500000002</v>
      </c>
      <c r="K145" s="126">
        <v>6342638.6500000004</v>
      </c>
      <c r="L145" s="126">
        <v>7671335.7800000003</v>
      </c>
      <c r="M145" s="126">
        <v>8364727.5499999998</v>
      </c>
      <c r="N145" s="127">
        <v>7831699.0800000001</v>
      </c>
      <c r="O145" s="125">
        <v>7211183.5999999996</v>
      </c>
      <c r="P145" s="126">
        <v>6907526</v>
      </c>
      <c r="Q145" s="126">
        <v>5864376</v>
      </c>
      <c r="R145" s="126">
        <v>5793392</v>
      </c>
      <c r="S145" s="126"/>
      <c r="T145" s="126"/>
      <c r="U145" s="127"/>
      <c r="V145" s="253">
        <f t="shared" si="151"/>
        <v>-2.965884257537171E-2</v>
      </c>
      <c r="W145" s="254">
        <f t="shared" si="147"/>
        <v>5.3510540210886373E-2</v>
      </c>
      <c r="X145" s="255">
        <f t="shared" si="148"/>
        <v>-1.4185078086859275E-3</v>
      </c>
      <c r="Y145" s="220"/>
      <c r="Z145" s="220"/>
      <c r="AA145" s="220"/>
      <c r="AB145" s="221"/>
      <c r="AC145" s="46">
        <f t="shared" si="149"/>
        <v>-220412.54000000004</v>
      </c>
      <c r="AD145" s="82">
        <f t="shared" si="149"/>
        <v>350851.20999999996</v>
      </c>
      <c r="AE145" s="83">
        <f t="shared" si="150"/>
        <v>-8330.480000000447</v>
      </c>
      <c r="AF145" s="129"/>
      <c r="AG145" s="129"/>
      <c r="AH145" s="129"/>
      <c r="AI145" s="130"/>
      <c r="AJ145" s="81">
        <f>IF(ISERROR(GETPIVOTDATA("VALUE",'CSS WK pvt'!$J$2,"DT_FILE",AJ$8,"COMMODITY",AJ$6,"TRIM_CAT",TRIM(B145),"TRIM_LINE",A142))=TRUE,0,GETPIVOTDATA("VALUE",'CSS WK pvt'!$J$2,"DT_FILE",AJ$8,"COMMODITY",AJ$6,"TRIM_CAT",TRIM(B145),"TRIM_LINE",A142))</f>
        <v>5793392</v>
      </c>
    </row>
    <row r="146" spans="1:36" x14ac:dyDescent="0.25">
      <c r="A146" s="187"/>
      <c r="B146" s="50" t="s">
        <v>43</v>
      </c>
      <c r="C146" s="125">
        <v>12767529.970000001</v>
      </c>
      <c r="D146" s="126">
        <v>11641174.460000001</v>
      </c>
      <c r="E146" s="126">
        <v>10810663.779999999</v>
      </c>
      <c r="F146" s="46">
        <v>11347866.26</v>
      </c>
      <c r="G146" s="126">
        <v>12030757.539999999</v>
      </c>
      <c r="H146" s="126">
        <v>12527809.9</v>
      </c>
      <c r="I146" s="126">
        <v>12330253.73</v>
      </c>
      <c r="J146" s="126">
        <v>11208640.119999999</v>
      </c>
      <c r="K146" s="126">
        <v>10567197.029999999</v>
      </c>
      <c r="L146" s="126">
        <v>12431401.4</v>
      </c>
      <c r="M146" s="126">
        <v>13672163.85</v>
      </c>
      <c r="N146" s="127">
        <v>12927090.75</v>
      </c>
      <c r="O146" s="125">
        <v>11710033.289999999</v>
      </c>
      <c r="P146" s="126">
        <v>12099491</v>
      </c>
      <c r="Q146" s="126">
        <v>10666033</v>
      </c>
      <c r="R146" s="126">
        <v>10974924</v>
      </c>
      <c r="S146" s="126"/>
      <c r="T146" s="126"/>
      <c r="U146" s="127"/>
      <c r="V146" s="253">
        <f t="shared" si="151"/>
        <v>-8.2827037217442417E-2</v>
      </c>
      <c r="W146" s="254">
        <f t="shared" si="147"/>
        <v>3.9370300786644087E-2</v>
      </c>
      <c r="X146" s="255">
        <f t="shared" si="148"/>
        <v>-1.337852910267822E-2</v>
      </c>
      <c r="Y146" s="220"/>
      <c r="Z146" s="220"/>
      <c r="AA146" s="220"/>
      <c r="AB146" s="221"/>
      <c r="AC146" s="46">
        <f t="shared" si="149"/>
        <v>-1057496.6800000016</v>
      </c>
      <c r="AD146" s="82">
        <f t="shared" si="149"/>
        <v>458316.53999999911</v>
      </c>
      <c r="AE146" s="83">
        <f t="shared" si="150"/>
        <v>-144630.77999999933</v>
      </c>
      <c r="AF146" s="129"/>
      <c r="AG146" s="129"/>
      <c r="AH146" s="129"/>
      <c r="AI146" s="130"/>
      <c r="AJ146" s="81">
        <f>IF(ISERROR(GETPIVOTDATA("VALUE",'CSS WK pvt'!$J$2,"DT_FILE",AJ$8,"COMMODITY",AJ$6,"TRIM_CAT",TRIM(B146),"TRIM_LINE",A142))=TRUE,0,GETPIVOTDATA("VALUE",'CSS WK pvt'!$J$2,"DT_FILE",AJ$8,"COMMODITY",AJ$6,"TRIM_CAT",TRIM(B146),"TRIM_LINE",A142))</f>
        <v>10974924</v>
      </c>
    </row>
    <row r="147" spans="1:36" x14ac:dyDescent="0.25">
      <c r="A147" s="187"/>
      <c r="B147" s="50" t="s">
        <v>44</v>
      </c>
      <c r="C147" s="125">
        <v>15252895.32</v>
      </c>
      <c r="D147" s="126">
        <v>14598452.75</v>
      </c>
      <c r="E147" s="126">
        <v>12564331.07</v>
      </c>
      <c r="F147" s="46">
        <v>14148290.74</v>
      </c>
      <c r="G147" s="126">
        <v>13826718.949999999</v>
      </c>
      <c r="H147" s="126">
        <v>14646131.130000001</v>
      </c>
      <c r="I147" s="126">
        <v>15663748.83</v>
      </c>
      <c r="J147" s="126">
        <v>14326614</v>
      </c>
      <c r="K147" s="126">
        <v>13951052.810000001</v>
      </c>
      <c r="L147" s="126">
        <v>14233765.199999999</v>
      </c>
      <c r="M147" s="126">
        <v>14617621.4</v>
      </c>
      <c r="N147" s="127">
        <v>15238560.1</v>
      </c>
      <c r="O147" s="125">
        <v>12527458.449999999</v>
      </c>
      <c r="P147" s="126">
        <v>15138288</v>
      </c>
      <c r="Q147" s="126">
        <v>13497589</v>
      </c>
      <c r="R147" s="126">
        <v>14450056</v>
      </c>
      <c r="S147" s="126"/>
      <c r="T147" s="126"/>
      <c r="U147" s="127"/>
      <c r="V147" s="253">
        <f t="shared" si="151"/>
        <v>-0.1786832475291649</v>
      </c>
      <c r="W147" s="254">
        <f t="shared" si="147"/>
        <v>3.6978936004022758E-2</v>
      </c>
      <c r="X147" s="255">
        <f t="shared" si="148"/>
        <v>7.4278361880191976E-2</v>
      </c>
      <c r="Y147" s="220"/>
      <c r="Z147" s="220"/>
      <c r="AA147" s="220"/>
      <c r="AB147" s="221"/>
      <c r="AC147" s="46">
        <f t="shared" si="149"/>
        <v>-2725436.870000001</v>
      </c>
      <c r="AD147" s="82">
        <f t="shared" si="149"/>
        <v>539835.25</v>
      </c>
      <c r="AE147" s="83">
        <f t="shared" si="150"/>
        <v>933257.9299999997</v>
      </c>
      <c r="AF147" s="129"/>
      <c r="AG147" s="129"/>
      <c r="AH147" s="129"/>
      <c r="AI147" s="130"/>
      <c r="AJ147" s="81">
        <f>IF(ISERROR(GETPIVOTDATA("VALUE",'CSS WK pvt'!$J$2,"DT_FILE",AJ$8,"COMMODITY",AJ$6,"TRIM_CAT",TRIM(B147),"TRIM_LINE",A142))=TRUE,0,GETPIVOTDATA("VALUE",'CSS WK pvt'!$J$2,"DT_FILE",AJ$8,"COMMODITY",AJ$6,"TRIM_CAT",TRIM(B147),"TRIM_LINE",A142))</f>
        <v>14450056</v>
      </c>
    </row>
    <row r="148" spans="1:36" x14ac:dyDescent="0.25">
      <c r="A148" s="187"/>
      <c r="B148" s="50" t="s">
        <v>45</v>
      </c>
      <c r="C148" s="150">
        <f>SUM(C143:C147)</f>
        <v>68984254.829999998</v>
      </c>
      <c r="D148" s="167">
        <f>SUM(D143:D147)</f>
        <v>60551791.340000004</v>
      </c>
      <c r="E148" s="167">
        <f t="shared" ref="E148:O148" si="152">SUM(E143:E147)</f>
        <v>55435758.129999995</v>
      </c>
      <c r="F148" s="168">
        <f t="shared" si="152"/>
        <v>62092293.649999999</v>
      </c>
      <c r="G148" s="167">
        <f t="shared" si="152"/>
        <v>70690204.00999999</v>
      </c>
      <c r="H148" s="167">
        <f t="shared" si="152"/>
        <v>81530306.980000004</v>
      </c>
      <c r="I148" s="167">
        <f t="shared" si="152"/>
        <v>74712731.890000001</v>
      </c>
      <c r="J148" s="167">
        <f t="shared" si="152"/>
        <v>63199331.899999999</v>
      </c>
      <c r="K148" s="167">
        <f t="shared" si="152"/>
        <v>61974425.470000006</v>
      </c>
      <c r="L148" s="167">
        <f t="shared" si="152"/>
        <v>72560891.620000005</v>
      </c>
      <c r="M148" s="167">
        <f t="shared" si="152"/>
        <v>79853115.019999996</v>
      </c>
      <c r="N148" s="169">
        <f t="shared" si="152"/>
        <v>73742252.829999998</v>
      </c>
      <c r="O148" s="166">
        <f t="shared" si="152"/>
        <v>65403904.25</v>
      </c>
      <c r="P148" s="167">
        <v>67094449</v>
      </c>
      <c r="Q148" s="167">
        <v>62803484</v>
      </c>
      <c r="R148" s="167">
        <v>60621420</v>
      </c>
      <c r="S148" s="167"/>
      <c r="T148" s="167"/>
      <c r="U148" s="169"/>
      <c r="V148" s="257">
        <f t="shared" si="151"/>
        <v>-5.1900982170832534E-2</v>
      </c>
      <c r="W148" s="258">
        <f t="shared" si="147"/>
        <v>0.10805060453559154</v>
      </c>
      <c r="X148" s="259">
        <f t="shared" si="148"/>
        <v>0.13290565726046841</v>
      </c>
      <c r="Y148" s="267"/>
      <c r="Z148" s="267"/>
      <c r="AA148" s="267"/>
      <c r="AB148" s="268"/>
      <c r="AC148" s="168">
        <f t="shared" ref="AC148:AE148" si="153">SUM(AC143:AC147)</f>
        <v>-3580350.5800000043</v>
      </c>
      <c r="AD148" s="170">
        <f t="shared" si="153"/>
        <v>6542657.6599999983</v>
      </c>
      <c r="AE148" s="171">
        <f t="shared" si="153"/>
        <v>7367725.870000001</v>
      </c>
      <c r="AF148" s="171"/>
      <c r="AG148" s="171"/>
      <c r="AH148" s="171"/>
      <c r="AI148" s="172"/>
      <c r="AJ148" s="58">
        <f t="shared" ref="AJ148" si="154">SUM(AJ143:AJ147)</f>
        <v>60621420</v>
      </c>
    </row>
    <row r="149" spans="1:36" x14ac:dyDescent="0.25">
      <c r="A149" s="187">
        <v>21</v>
      </c>
      <c r="B149" s="110" t="s">
        <v>464</v>
      </c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1"/>
      <c r="P149" s="112"/>
      <c r="Q149" s="112"/>
      <c r="R149" s="112"/>
      <c r="S149" s="112"/>
      <c r="T149" s="112"/>
      <c r="U149" s="113"/>
      <c r="V149" s="261"/>
      <c r="W149" s="262"/>
      <c r="X149" s="263"/>
      <c r="Y149" s="263"/>
      <c r="Z149" s="263"/>
      <c r="AA149" s="263"/>
      <c r="AB149" s="264"/>
      <c r="AC149" s="114"/>
      <c r="AD149" s="115"/>
      <c r="AE149" s="116"/>
      <c r="AF149" s="116"/>
      <c r="AG149" s="116"/>
      <c r="AH149" s="116"/>
      <c r="AI149" s="117"/>
      <c r="AJ149" s="114"/>
    </row>
    <row r="150" spans="1:36" x14ac:dyDescent="0.25">
      <c r="A150" s="187"/>
      <c r="B150" s="77" t="s">
        <v>40</v>
      </c>
      <c r="C150" s="279"/>
      <c r="D150" s="216">
        <f t="shared" ref="D150:R150" si="155">(C66+C143+D94-D66-D143)/(C66+C143+D94-D143)</f>
        <v>0.63071213668185033</v>
      </c>
      <c r="E150" s="216">
        <f t="shared" si="155"/>
        <v>0.64474999903104047</v>
      </c>
      <c r="F150" s="217">
        <f t="shared" si="155"/>
        <v>0.62168607514711471</v>
      </c>
      <c r="G150" s="216">
        <f t="shared" si="155"/>
        <v>0.68430307587706041</v>
      </c>
      <c r="H150" s="216">
        <f t="shared" si="155"/>
        <v>0.68565574585131706</v>
      </c>
      <c r="I150" s="216">
        <f t="shared" si="155"/>
        <v>0.67483534647843213</v>
      </c>
      <c r="J150" s="216">
        <f t="shared" si="155"/>
        <v>0.66264601370566101</v>
      </c>
      <c r="K150" s="216">
        <f t="shared" si="155"/>
        <v>0.56082005726140349</v>
      </c>
      <c r="L150" s="216">
        <f t="shared" si="155"/>
        <v>0.60391934812296322</v>
      </c>
      <c r="M150" s="216">
        <f t="shared" si="155"/>
        <v>0.63788383346421307</v>
      </c>
      <c r="N150" s="218">
        <f t="shared" si="155"/>
        <v>0.57413688871529855</v>
      </c>
      <c r="O150" s="215">
        <f t="shared" si="155"/>
        <v>0.57111222034804077</v>
      </c>
      <c r="P150" s="216">
        <f t="shared" si="155"/>
        <v>0.52140194089274816</v>
      </c>
      <c r="Q150" s="216">
        <f t="shared" si="155"/>
        <v>0.50949200131382877</v>
      </c>
      <c r="R150" s="216">
        <f t="shared" si="155"/>
        <v>0.3229472368074236</v>
      </c>
      <c r="S150" s="216"/>
      <c r="T150" s="216"/>
      <c r="U150" s="218"/>
      <c r="V150" s="261"/>
      <c r="W150" s="254">
        <f t="shared" ref="W150:W155" si="156">IF(ISERROR((P150-D150)/D150)=TRUE,0,(P150-D150)/D150)</f>
        <v>-0.17331233923003045</v>
      </c>
      <c r="X150" s="255">
        <f t="shared" ref="X150:X155" si="157">IF(ISERROR((Q150-E150)/E150)=TRUE,0,(Q150-E150)/E150)</f>
        <v>-0.20978363384332463</v>
      </c>
      <c r="Y150" s="220"/>
      <c r="Z150" s="220"/>
      <c r="AA150" s="220"/>
      <c r="AB150" s="221"/>
      <c r="AC150" s="277"/>
      <c r="AD150" s="219">
        <f t="shared" ref="AD150:AE154" si="158">P150-D150</f>
        <v>-0.10931019578910217</v>
      </c>
      <c r="AE150" s="219">
        <f t="shared" si="158"/>
        <v>-0.1352579977172117</v>
      </c>
      <c r="AF150" s="220"/>
      <c r="AG150" s="220"/>
      <c r="AH150" s="220"/>
      <c r="AI150" s="221"/>
      <c r="AJ150" s="222"/>
    </row>
    <row r="151" spans="1:36" x14ac:dyDescent="0.25">
      <c r="A151" s="187"/>
      <c r="B151" s="77" t="s">
        <v>41</v>
      </c>
      <c r="C151" s="279"/>
      <c r="D151" s="216">
        <f t="shared" ref="D151:R151" si="159">(C67+C144+D95-D67-D144)/(C67+C144+D95-D144)</f>
        <v>0.21053707748547873</v>
      </c>
      <c r="E151" s="216">
        <f t="shared" si="159"/>
        <v>0.24463109909835259</v>
      </c>
      <c r="F151" s="217">
        <f t="shared" si="159"/>
        <v>0.20989307910882862</v>
      </c>
      <c r="G151" s="216">
        <f t="shared" si="159"/>
        <v>0.24196726867937149</v>
      </c>
      <c r="H151" s="216">
        <f t="shared" si="159"/>
        <v>0.22500029916099443</v>
      </c>
      <c r="I151" s="216">
        <f t="shared" si="159"/>
        <v>0.21884967796053623</v>
      </c>
      <c r="J151" s="216">
        <f t="shared" si="159"/>
        <v>0.22288899940628193</v>
      </c>
      <c r="K151" s="216">
        <f t="shared" si="159"/>
        <v>0.16876347534626696</v>
      </c>
      <c r="L151" s="216">
        <f t="shared" si="159"/>
        <v>0.19237785271591412</v>
      </c>
      <c r="M151" s="216">
        <f t="shared" si="159"/>
        <v>0.18939038173219025</v>
      </c>
      <c r="N151" s="218">
        <f t="shared" si="159"/>
        <v>0.20940838327879016</v>
      </c>
      <c r="O151" s="215">
        <f t="shared" si="159"/>
        <v>0.1781233921976661</v>
      </c>
      <c r="P151" s="216">
        <f t="shared" si="159"/>
        <v>0.15921329793130734</v>
      </c>
      <c r="Q151" s="216">
        <f t="shared" si="159"/>
        <v>0.16933317323634259</v>
      </c>
      <c r="R151" s="216">
        <f t="shared" si="159"/>
        <v>9.1098818617707966E-2</v>
      </c>
      <c r="S151" s="216"/>
      <c r="T151" s="216"/>
      <c r="U151" s="218"/>
      <c r="V151" s="261"/>
      <c r="W151" s="254">
        <f t="shared" si="156"/>
        <v>-0.24377549155307962</v>
      </c>
      <c r="X151" s="255">
        <f t="shared" si="157"/>
        <v>-0.30780193581085491</v>
      </c>
      <c r="Y151" s="220"/>
      <c r="Z151" s="220"/>
      <c r="AA151" s="220"/>
      <c r="AB151" s="221"/>
      <c r="AC151" s="277"/>
      <c r="AD151" s="219">
        <f t="shared" si="158"/>
        <v>-5.1323779554171389E-2</v>
      </c>
      <c r="AE151" s="219">
        <f t="shared" si="158"/>
        <v>-7.5297925862010007E-2</v>
      </c>
      <c r="AF151" s="220"/>
      <c r="AG151" s="220"/>
      <c r="AH151" s="220"/>
      <c r="AI151" s="221"/>
      <c r="AJ151" s="222"/>
    </row>
    <row r="152" spans="1:36" x14ac:dyDescent="0.25">
      <c r="A152" s="187"/>
      <c r="B152" s="77" t="s">
        <v>42</v>
      </c>
      <c r="C152" s="279"/>
      <c r="D152" s="216">
        <f t="shared" ref="D152:D155" si="160">(C68+C145+D96-D68-D145)/(C68+C145+D96-D145)</f>
        <v>0.75558968123355985</v>
      </c>
      <c r="E152" s="216">
        <f t="shared" ref="E152:O152" si="161">(D68+D145+E96-E68-E145)/(D68+D145+E96-E145)</f>
        <v>0.76254733196928748</v>
      </c>
      <c r="F152" s="217">
        <f t="shared" si="161"/>
        <v>0.76975457375215306</v>
      </c>
      <c r="G152" s="216">
        <f t="shared" si="161"/>
        <v>0.76986272639208564</v>
      </c>
      <c r="H152" s="216">
        <f t="shared" si="161"/>
        <v>0.79089875322801062</v>
      </c>
      <c r="I152" s="216">
        <f t="shared" si="161"/>
        <v>0.76078639681387883</v>
      </c>
      <c r="J152" s="216">
        <f t="shared" si="161"/>
        <v>0.78044110347779616</v>
      </c>
      <c r="K152" s="216">
        <f t="shared" si="161"/>
        <v>0.71432808145716009</v>
      </c>
      <c r="L152" s="216">
        <f t="shared" si="161"/>
        <v>0.74266636893371352</v>
      </c>
      <c r="M152" s="216">
        <f t="shared" si="161"/>
        <v>0.77283910974153713</v>
      </c>
      <c r="N152" s="218">
        <f t="shared" si="161"/>
        <v>0.74585566593578045</v>
      </c>
      <c r="O152" s="215">
        <f t="shared" si="161"/>
        <v>0.7010267683395881</v>
      </c>
      <c r="P152" s="216">
        <f t="shared" ref="P152:R152" si="162">(O68+O145+P96-P68-P145)/(O68+O145+P96-P145)</f>
        <v>0.5866528082693554</v>
      </c>
      <c r="Q152" s="216">
        <f t="shared" si="162"/>
        <v>0.62257426908214064</v>
      </c>
      <c r="R152" s="216">
        <f t="shared" si="162"/>
        <v>0.3827499804841335</v>
      </c>
      <c r="S152" s="216"/>
      <c r="T152" s="216"/>
      <c r="U152" s="218"/>
      <c r="V152" s="261"/>
      <c r="W152" s="254">
        <f t="shared" si="156"/>
        <v>-0.22358282168226765</v>
      </c>
      <c r="X152" s="255">
        <f t="shared" si="157"/>
        <v>-0.18355983559166714</v>
      </c>
      <c r="Y152" s="220"/>
      <c r="Z152" s="220"/>
      <c r="AA152" s="220"/>
      <c r="AB152" s="221"/>
      <c r="AC152" s="277"/>
      <c r="AD152" s="219">
        <f t="shared" si="158"/>
        <v>-0.16893687296420445</v>
      </c>
      <c r="AE152" s="219">
        <f t="shared" si="158"/>
        <v>-0.13997306288714684</v>
      </c>
      <c r="AF152" s="220"/>
      <c r="AG152" s="220"/>
      <c r="AH152" s="220"/>
      <c r="AI152" s="221"/>
      <c r="AJ152" s="222"/>
    </row>
    <row r="153" spans="1:36" x14ac:dyDescent="0.25">
      <c r="A153" s="187"/>
      <c r="B153" s="77" t="s">
        <v>43</v>
      </c>
      <c r="C153" s="279"/>
      <c r="D153" s="216">
        <f t="shared" si="160"/>
        <v>0.85561288910572264</v>
      </c>
      <c r="E153" s="216">
        <f t="shared" ref="E153:O153" si="163">(D69+D146+E97-E69-E146)/(D69+D146+E97-E146)</f>
        <v>0.88230090471086009</v>
      </c>
      <c r="F153" s="217">
        <f t="shared" si="163"/>
        <v>0.88626660139822167</v>
      </c>
      <c r="G153" s="216">
        <f t="shared" si="163"/>
        <v>0.88664325043912018</v>
      </c>
      <c r="H153" s="216">
        <f t="shared" si="163"/>
        <v>0.88962536977943185</v>
      </c>
      <c r="I153" s="216">
        <f t="shared" si="163"/>
        <v>0.8682156741750513</v>
      </c>
      <c r="J153" s="216">
        <f t="shared" si="163"/>
        <v>0.88736079001303003</v>
      </c>
      <c r="K153" s="216">
        <f t="shared" si="163"/>
        <v>0.82699573833629414</v>
      </c>
      <c r="L153" s="216">
        <f t="shared" si="163"/>
        <v>0.84684031727463382</v>
      </c>
      <c r="M153" s="216">
        <f t="shared" si="163"/>
        <v>0.88113435562855558</v>
      </c>
      <c r="N153" s="218">
        <f t="shared" si="163"/>
        <v>0.86429434754866563</v>
      </c>
      <c r="O153" s="215">
        <f t="shared" si="163"/>
        <v>0.8288635470281982</v>
      </c>
      <c r="P153" s="216">
        <f t="shared" ref="P153:R153" si="164">(O69+O146+P97-P69-P146)/(O69+O146+P97-P146)</f>
        <v>0.70004308013429506</v>
      </c>
      <c r="Q153" s="216">
        <f t="shared" si="164"/>
        <v>0.77153407836276244</v>
      </c>
      <c r="R153" s="216">
        <f t="shared" si="164"/>
        <v>0.52562220806819537</v>
      </c>
      <c r="S153" s="216"/>
      <c r="T153" s="216"/>
      <c r="U153" s="218"/>
      <c r="V153" s="261"/>
      <c r="W153" s="254">
        <f t="shared" si="156"/>
        <v>-0.18182265712947296</v>
      </c>
      <c r="X153" s="255">
        <f t="shared" si="157"/>
        <v>-0.12554314039199266</v>
      </c>
      <c r="Y153" s="220"/>
      <c r="Z153" s="220"/>
      <c r="AA153" s="220"/>
      <c r="AB153" s="221"/>
      <c r="AC153" s="277"/>
      <c r="AD153" s="219">
        <f t="shared" si="158"/>
        <v>-0.15556980897142758</v>
      </c>
      <c r="AE153" s="219">
        <f t="shared" si="158"/>
        <v>-0.11076682634809765</v>
      </c>
      <c r="AF153" s="220"/>
      <c r="AG153" s="220"/>
      <c r="AH153" s="220"/>
      <c r="AI153" s="221"/>
      <c r="AJ153" s="222"/>
    </row>
    <row r="154" spans="1:36" x14ac:dyDescent="0.25">
      <c r="A154" s="187"/>
      <c r="B154" s="77" t="s">
        <v>44</v>
      </c>
      <c r="C154" s="279"/>
      <c r="D154" s="216">
        <f t="shared" si="160"/>
        <v>0.89530639577071314</v>
      </c>
      <c r="E154" s="216">
        <f t="shared" ref="E154:O154" si="165">(D70+D147+E98-E70-E147)/(D70+D147+E98-E147)</f>
        <v>0.92259370248201811</v>
      </c>
      <c r="F154" s="217">
        <f t="shared" si="165"/>
        <v>0.91653428359372169</v>
      </c>
      <c r="G154" s="216">
        <f t="shared" si="165"/>
        <v>0.90841641471737944</v>
      </c>
      <c r="H154" s="216">
        <f t="shared" si="165"/>
        <v>0.9402587935793274</v>
      </c>
      <c r="I154" s="216">
        <f t="shared" si="165"/>
        <v>0.88164537318843317</v>
      </c>
      <c r="J154" s="216">
        <f t="shared" si="165"/>
        <v>0.9500999713149445</v>
      </c>
      <c r="K154" s="216">
        <f t="shared" si="165"/>
        <v>0.90325752320250852</v>
      </c>
      <c r="L154" s="216">
        <f t="shared" si="165"/>
        <v>0.88106372045346515</v>
      </c>
      <c r="M154" s="216">
        <f t="shared" si="165"/>
        <v>0.89304673537354051</v>
      </c>
      <c r="N154" s="218">
        <f t="shared" si="165"/>
        <v>0.91425090643507423</v>
      </c>
      <c r="O154" s="215">
        <f t="shared" si="165"/>
        <v>0.86873872351054937</v>
      </c>
      <c r="P154" s="216">
        <f t="shared" ref="P154:R154" si="166">(O70+O147+P98-P70-P147)/(O70+O147+P98-P147)</f>
        <v>0.85539964811580327</v>
      </c>
      <c r="Q154" s="216">
        <f t="shared" si="166"/>
        <v>0.88247704696734319</v>
      </c>
      <c r="R154" s="216">
        <f t="shared" si="166"/>
        <v>0.67070534352219846</v>
      </c>
      <c r="S154" s="216"/>
      <c r="T154" s="216"/>
      <c r="U154" s="218"/>
      <c r="V154" s="261"/>
      <c r="W154" s="254">
        <f t="shared" si="156"/>
        <v>-4.4573285573992413E-2</v>
      </c>
      <c r="X154" s="255">
        <f t="shared" si="157"/>
        <v>-4.3482472736103263E-2</v>
      </c>
      <c r="Y154" s="220"/>
      <c r="Z154" s="220"/>
      <c r="AA154" s="220"/>
      <c r="AB154" s="221"/>
      <c r="AC154" s="277"/>
      <c r="AD154" s="219">
        <f t="shared" si="158"/>
        <v>-3.9906747654909869E-2</v>
      </c>
      <c r="AE154" s="219">
        <f t="shared" si="158"/>
        <v>-4.0116655514674915E-2</v>
      </c>
      <c r="AF154" s="220"/>
      <c r="AG154" s="220"/>
      <c r="AH154" s="220"/>
      <c r="AI154" s="221"/>
      <c r="AJ154" s="222"/>
    </row>
    <row r="155" spans="1:36" ht="15.75" thickBot="1" x14ac:dyDescent="0.3">
      <c r="A155" s="187"/>
      <c r="B155" s="85" t="s">
        <v>45</v>
      </c>
      <c r="C155" s="280"/>
      <c r="D155" s="224">
        <f t="shared" si="160"/>
        <v>0.68194619899927622</v>
      </c>
      <c r="E155" s="224">
        <f t="shared" ref="E155:O155" si="167">(D71+D148+E99-E71-E148)/(D71+D148+E99-E148)</f>
        <v>0.70140124143580407</v>
      </c>
      <c r="F155" s="225">
        <f t="shared" si="167"/>
        <v>0.67925587931629527</v>
      </c>
      <c r="G155" s="224">
        <f t="shared" si="167"/>
        <v>0.72148428801220843</v>
      </c>
      <c r="H155" s="224">
        <f t="shared" si="167"/>
        <v>0.72434453036787871</v>
      </c>
      <c r="I155" s="224">
        <f t="shared" si="167"/>
        <v>0.69798512355622078</v>
      </c>
      <c r="J155" s="224">
        <f t="shared" si="167"/>
        <v>0.71305693817289761</v>
      </c>
      <c r="K155" s="224">
        <f t="shared" si="167"/>
        <v>0.61835886570953014</v>
      </c>
      <c r="L155" s="224">
        <f t="shared" si="167"/>
        <v>0.64752925917133919</v>
      </c>
      <c r="M155" s="224">
        <f t="shared" si="167"/>
        <v>0.68045591450658827</v>
      </c>
      <c r="N155" s="226">
        <f t="shared" si="167"/>
        <v>0.63777569453718419</v>
      </c>
      <c r="O155" s="223">
        <f t="shared" si="167"/>
        <v>0.61972635239183138</v>
      </c>
      <c r="P155" s="224">
        <f t="shared" ref="P155:R155" si="168">(O71+O148+P99-P71-P148)/(O71+O148+P99-P148)</f>
        <v>0.55585524849000012</v>
      </c>
      <c r="Q155" s="224">
        <f t="shared" si="168"/>
        <v>0.57413199186148167</v>
      </c>
      <c r="R155" s="224">
        <f t="shared" si="168"/>
        <v>0.35712974236106915</v>
      </c>
      <c r="S155" s="224"/>
      <c r="T155" s="224"/>
      <c r="U155" s="226"/>
      <c r="V155" s="280"/>
      <c r="W155" s="227">
        <f t="shared" si="156"/>
        <v>-0.1848986777759134</v>
      </c>
      <c r="X155" s="228">
        <f t="shared" si="157"/>
        <v>-0.18144999189593072</v>
      </c>
      <c r="Y155" s="228"/>
      <c r="Z155" s="228"/>
      <c r="AA155" s="228"/>
      <c r="AB155" s="229"/>
      <c r="AC155" s="278"/>
      <c r="AD155" s="227">
        <f t="shared" ref="AD155" si="169">P155-D155</f>
        <v>-0.1260909505092761</v>
      </c>
      <c r="AE155" s="228">
        <f t="shared" ref="AE155" si="170">Q155-E155</f>
        <v>-0.1272692495743224</v>
      </c>
      <c r="AF155" s="228"/>
      <c r="AG155" s="228"/>
      <c r="AH155" s="228"/>
      <c r="AI155" s="229"/>
      <c r="AJ155" s="225"/>
    </row>
    <row r="156" spans="1:36" x14ac:dyDescent="0.25">
      <c r="A156" s="187"/>
    </row>
    <row r="157" spans="1:36" x14ac:dyDescent="0.25">
      <c r="B157" s="1" t="s">
        <v>26</v>
      </c>
    </row>
    <row r="158" spans="1:36" x14ac:dyDescent="0.25">
      <c r="B158" s="39" t="s">
        <v>236</v>
      </c>
    </row>
    <row r="159" spans="1:36" x14ac:dyDescent="0.25">
      <c r="B159" s="2" t="s">
        <v>214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J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B162" sqref="B162"/>
    </sheetView>
  </sheetViews>
  <sheetFormatPr defaultRowHeight="15" x14ac:dyDescent="0.25"/>
  <cols>
    <col min="1" max="1" width="4.7109375" style="185" customWidth="1"/>
    <col min="2" max="2" width="40.7109375" style="2" customWidth="1"/>
    <col min="3" max="35" width="13.7109375" style="2" customWidth="1"/>
    <col min="36" max="36" width="13.7109375" style="2" hidden="1" customWidth="1"/>
    <col min="37" max="16384" width="9.140625" style="2"/>
  </cols>
  <sheetData>
    <row r="1" spans="1:36" ht="16.5" thickTop="1" thickBot="1" x14ac:dyDescent="0.3">
      <c r="B1" s="284" t="s">
        <v>19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41"/>
      <c r="AF1" s="41"/>
      <c r="AG1" s="41"/>
      <c r="AH1" s="41"/>
      <c r="AI1" s="42"/>
    </row>
    <row r="2" spans="1:36" ht="27.6" customHeight="1" thickTop="1" x14ac:dyDescent="0.25">
      <c r="B2" s="4" t="s">
        <v>210</v>
      </c>
      <c r="C2" s="5" t="s">
        <v>621</v>
      </c>
      <c r="D2" s="5"/>
      <c r="E2" s="5"/>
      <c r="F2" s="6"/>
      <c r="G2" s="6"/>
      <c r="H2" s="6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AC2" s="8"/>
      <c r="AD2" s="9"/>
      <c r="AJ2" s="8"/>
    </row>
    <row r="3" spans="1:36" ht="27.6" customHeight="1" x14ac:dyDescent="0.25">
      <c r="B3" s="4" t="s">
        <v>1</v>
      </c>
      <c r="C3" s="6"/>
      <c r="D3" s="6"/>
      <c r="E3" s="6"/>
      <c r="F3" s="10"/>
      <c r="G3" s="10"/>
      <c r="H3" s="6"/>
      <c r="I3" s="6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/>
      <c r="AC3" s="11"/>
      <c r="AD3" s="12"/>
      <c r="AJ3" s="11"/>
    </row>
    <row r="4" spans="1:36" ht="27.6" customHeight="1" x14ac:dyDescent="0.25">
      <c r="B4" s="4" t="s">
        <v>2</v>
      </c>
      <c r="C4" s="13">
        <f>'NECO-ELECTRIC'!C4</f>
        <v>43995</v>
      </c>
      <c r="D4" s="13"/>
      <c r="E4" s="13"/>
      <c r="F4" s="10"/>
      <c r="G4" s="14"/>
      <c r="H4" s="6"/>
      <c r="I4" s="15"/>
      <c r="J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6"/>
      <c r="AC4" s="11"/>
      <c r="AD4" s="16"/>
      <c r="AJ4" s="11"/>
    </row>
    <row r="5" spans="1:36" x14ac:dyDescent="0.25">
      <c r="B5" s="4"/>
      <c r="C5" s="17"/>
      <c r="D5" s="17"/>
      <c r="E5" s="17"/>
      <c r="F5" s="7"/>
      <c r="G5" s="8"/>
      <c r="H5" s="7"/>
      <c r="I5" s="8"/>
      <c r="J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6"/>
      <c r="AC5" s="11"/>
      <c r="AD5" s="16"/>
      <c r="AJ5" s="11"/>
    </row>
    <row r="6" spans="1:36" ht="15.75" thickBot="1" x14ac:dyDescent="0.3">
      <c r="B6" s="18"/>
      <c r="C6" s="19"/>
      <c r="D6" s="20"/>
      <c r="E6" s="20"/>
      <c r="F6" s="21"/>
      <c r="G6" s="22"/>
      <c r="H6" s="23"/>
      <c r="I6" s="22"/>
      <c r="J6" s="24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AC6" s="23"/>
      <c r="AD6" s="25"/>
      <c r="AJ6" s="23" t="s">
        <v>463</v>
      </c>
    </row>
    <row r="7" spans="1:36" s="3" customFormat="1" ht="15.75" thickBot="1" x14ac:dyDescent="0.3">
      <c r="A7" s="186"/>
      <c r="B7" s="26"/>
      <c r="C7" s="27">
        <v>2019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  <c r="O7" s="30">
        <v>2020</v>
      </c>
      <c r="P7" s="28"/>
      <c r="Q7" s="28"/>
      <c r="R7" s="28"/>
      <c r="S7" s="28"/>
      <c r="T7" s="28"/>
      <c r="U7" s="31"/>
      <c r="V7" s="27" t="s">
        <v>622</v>
      </c>
      <c r="W7" s="28"/>
      <c r="X7" s="28"/>
      <c r="Y7" s="28"/>
      <c r="Z7" s="28"/>
      <c r="AA7" s="28"/>
      <c r="AB7" s="29"/>
      <c r="AC7" s="27" t="s">
        <v>623</v>
      </c>
      <c r="AD7" s="28"/>
      <c r="AE7" s="28"/>
      <c r="AF7" s="28"/>
      <c r="AG7" s="28"/>
      <c r="AH7" s="28"/>
      <c r="AI7" s="29"/>
      <c r="AJ7" s="27" t="s">
        <v>94</v>
      </c>
    </row>
    <row r="8" spans="1:36" ht="15.75" thickBot="1" x14ac:dyDescent="0.3">
      <c r="B8" s="32"/>
      <c r="C8" s="33" t="s">
        <v>9</v>
      </c>
      <c r="D8" s="34" t="s">
        <v>10</v>
      </c>
      <c r="E8" s="34" t="s">
        <v>16</v>
      </c>
      <c r="F8" s="34" t="s">
        <v>11</v>
      </c>
      <c r="G8" s="34" t="s">
        <v>17</v>
      </c>
      <c r="H8" s="34" t="s">
        <v>3</v>
      </c>
      <c r="I8" s="34" t="s">
        <v>13</v>
      </c>
      <c r="J8" s="34" t="s">
        <v>4</v>
      </c>
      <c r="K8" s="34" t="s">
        <v>5</v>
      </c>
      <c r="L8" s="34" t="s">
        <v>6</v>
      </c>
      <c r="M8" s="34" t="s">
        <v>7</v>
      </c>
      <c r="N8" s="35" t="s">
        <v>8</v>
      </c>
      <c r="O8" s="36" t="s">
        <v>9</v>
      </c>
      <c r="P8" s="34" t="s">
        <v>10</v>
      </c>
      <c r="Q8" s="34" t="s">
        <v>16</v>
      </c>
      <c r="R8" s="195">
        <v>43995</v>
      </c>
      <c r="S8" s="34" t="s">
        <v>12</v>
      </c>
      <c r="T8" s="34" t="s">
        <v>3</v>
      </c>
      <c r="U8" s="37" t="s">
        <v>13</v>
      </c>
      <c r="V8" s="33" t="s">
        <v>9</v>
      </c>
      <c r="W8" s="34" t="s">
        <v>10</v>
      </c>
      <c r="X8" s="34" t="s">
        <v>16</v>
      </c>
      <c r="Y8" s="195">
        <f>R8</f>
        <v>43995</v>
      </c>
      <c r="Z8" s="34" t="s">
        <v>12</v>
      </c>
      <c r="AA8" s="34" t="s">
        <v>3</v>
      </c>
      <c r="AB8" s="38" t="s">
        <v>13</v>
      </c>
      <c r="AC8" s="33" t="s">
        <v>9</v>
      </c>
      <c r="AD8" s="34" t="s">
        <v>10</v>
      </c>
      <c r="AE8" s="34" t="s">
        <v>16</v>
      </c>
      <c r="AF8" s="195">
        <f>R8</f>
        <v>43995</v>
      </c>
      <c r="AG8" s="34" t="s">
        <v>12</v>
      </c>
      <c r="AH8" s="34" t="s">
        <v>3</v>
      </c>
      <c r="AI8" s="38" t="s">
        <v>13</v>
      </c>
      <c r="AJ8" s="43">
        <f>'NECO-ELECTRIC'!AJ8</f>
        <v>43995</v>
      </c>
    </row>
    <row r="9" spans="1:36" s="76" customFormat="1" x14ac:dyDescent="0.25">
      <c r="A9" s="187">
        <v>1</v>
      </c>
      <c r="B9" s="68" t="s">
        <v>14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69"/>
      <c r="P9" s="70"/>
      <c r="Q9" s="70"/>
      <c r="R9" s="70"/>
      <c r="S9" s="70"/>
      <c r="T9" s="70"/>
      <c r="U9" s="71"/>
      <c r="V9" s="243"/>
      <c r="W9" s="244"/>
      <c r="X9" s="245"/>
      <c r="Y9" s="245"/>
      <c r="Z9" s="245"/>
      <c r="AA9" s="245"/>
      <c r="AB9" s="246"/>
      <c r="AC9" s="72"/>
      <c r="AD9" s="73"/>
      <c r="AE9" s="74"/>
      <c r="AF9" s="74"/>
      <c r="AG9" s="74"/>
      <c r="AH9" s="74"/>
      <c r="AI9" s="75"/>
      <c r="AJ9" s="72"/>
    </row>
    <row r="10" spans="1:36" s="76" customFormat="1" x14ac:dyDescent="0.25">
      <c r="A10" s="187"/>
      <c r="B10" s="77" t="s">
        <v>40</v>
      </c>
      <c r="C10" s="78">
        <v>222692</v>
      </c>
      <c r="D10" s="79">
        <v>222614</v>
      </c>
      <c r="E10" s="79">
        <v>222273</v>
      </c>
      <c r="F10" s="79">
        <v>222068</v>
      </c>
      <c r="G10" s="79">
        <v>221977</v>
      </c>
      <c r="H10" s="79">
        <v>222043</v>
      </c>
      <c r="I10" s="79">
        <v>222334</v>
      </c>
      <c r="J10" s="79">
        <v>222714</v>
      </c>
      <c r="K10" s="79">
        <v>224268</v>
      </c>
      <c r="L10" s="79">
        <v>225445</v>
      </c>
      <c r="M10" s="79">
        <v>225330</v>
      </c>
      <c r="N10" s="80">
        <v>225922</v>
      </c>
      <c r="O10" s="78">
        <v>226356</v>
      </c>
      <c r="P10" s="79">
        <v>226961</v>
      </c>
      <c r="Q10" s="79">
        <v>226267</v>
      </c>
      <c r="R10" s="79">
        <v>225957</v>
      </c>
      <c r="S10" s="79"/>
      <c r="T10" s="79"/>
      <c r="U10" s="80"/>
      <c r="V10" s="222">
        <f t="shared" ref="V10:X15" si="0">IF(ISERROR((O10-C10)/C10)=TRUE,0,(O10-C10)/C10)</f>
        <v>1.645321789736497E-2</v>
      </c>
      <c r="W10" s="222">
        <f t="shared" si="0"/>
        <v>1.9527073768945351E-2</v>
      </c>
      <c r="X10" s="222">
        <f t="shared" si="0"/>
        <v>1.7968894107696393E-2</v>
      </c>
      <c r="Y10" s="247"/>
      <c r="Z10" s="247"/>
      <c r="AA10" s="247"/>
      <c r="AB10" s="248"/>
      <c r="AC10" s="81">
        <f>O10-C10</f>
        <v>3664</v>
      </c>
      <c r="AD10" s="82">
        <f t="shared" ref="AD10:AE14" si="1">P10-D10</f>
        <v>4347</v>
      </c>
      <c r="AE10" s="83">
        <f t="shared" si="1"/>
        <v>3994</v>
      </c>
      <c r="AF10" s="83"/>
      <c r="AG10" s="83"/>
      <c r="AH10" s="83"/>
      <c r="AI10" s="84"/>
      <c r="AJ10" s="81">
        <f>IF(ISERROR(GETPIVOTDATA("VALUE",'CSS WK pvt'!$J$2,"DT_FILE",AJ$8,"COMMODITY",AJ$6,"TRIM_CAT",TRIM(B10),"TRIM_LINE",A9))=TRUE,0,GETPIVOTDATA("VALUE",'CSS WK pvt'!$J$2,"DT_FILE",AJ$8,"COMMODITY",AJ$6,"TRIM_CAT",TRIM(B10),"TRIM_LINE",A9))</f>
        <v>225957</v>
      </c>
    </row>
    <row r="11" spans="1:36" s="76" customFormat="1" x14ac:dyDescent="0.25">
      <c r="A11" s="187"/>
      <c r="B11" s="77" t="s">
        <v>41</v>
      </c>
      <c r="C11" s="78">
        <v>20348</v>
      </c>
      <c r="D11" s="79">
        <v>20333</v>
      </c>
      <c r="E11" s="79">
        <v>20344</v>
      </c>
      <c r="F11" s="79">
        <v>20299</v>
      </c>
      <c r="G11" s="79">
        <v>20268</v>
      </c>
      <c r="H11" s="79">
        <v>20257</v>
      </c>
      <c r="I11" s="79">
        <v>20248</v>
      </c>
      <c r="J11" s="79">
        <v>20320</v>
      </c>
      <c r="K11" s="79">
        <v>20456</v>
      </c>
      <c r="L11" s="79">
        <v>20531</v>
      </c>
      <c r="M11" s="79">
        <v>20537</v>
      </c>
      <c r="N11" s="80">
        <v>20563</v>
      </c>
      <c r="O11" s="78">
        <v>20575</v>
      </c>
      <c r="P11" s="79">
        <v>20581</v>
      </c>
      <c r="Q11" s="79">
        <v>21087</v>
      </c>
      <c r="R11" s="79">
        <v>21127</v>
      </c>
      <c r="S11" s="79"/>
      <c r="T11" s="79"/>
      <c r="U11" s="80"/>
      <c r="V11" s="222">
        <f t="shared" si="0"/>
        <v>1.115588755651661E-2</v>
      </c>
      <c r="W11" s="222">
        <f t="shared" si="0"/>
        <v>1.2196921261004278E-2</v>
      </c>
      <c r="X11" s="222">
        <f t="shared" si="0"/>
        <v>3.6521824616594575E-2</v>
      </c>
      <c r="Y11" s="247"/>
      <c r="Z11" s="247"/>
      <c r="AA11" s="247"/>
      <c r="AB11" s="248"/>
      <c r="AC11" s="81">
        <f t="shared" ref="AC11:AC14" si="2">O11-C11</f>
        <v>227</v>
      </c>
      <c r="AD11" s="82">
        <f t="shared" si="1"/>
        <v>248</v>
      </c>
      <c r="AE11" s="83">
        <f t="shared" si="1"/>
        <v>743</v>
      </c>
      <c r="AF11" s="83"/>
      <c r="AG11" s="83"/>
      <c r="AH11" s="83"/>
      <c r="AI11" s="84"/>
      <c r="AJ11" s="81">
        <f>IF(ISERROR(GETPIVOTDATA("VALUE",'CSS WK pvt'!$J$2,"DT_FILE",AJ$8,"COMMODITY",AJ$6,"TRIM_CAT",TRIM(B11),"TRIM_LINE",A9))=TRUE,0,GETPIVOTDATA("VALUE",'CSS WK pvt'!$J$2,"DT_FILE",AJ$8,"COMMODITY",AJ$6,"TRIM_CAT",TRIM(B11),"TRIM_LINE",A9))</f>
        <v>21127</v>
      </c>
    </row>
    <row r="12" spans="1:36" s="76" customFormat="1" x14ac:dyDescent="0.25">
      <c r="A12" s="187"/>
      <c r="B12" s="77" t="s">
        <v>42</v>
      </c>
      <c r="C12" s="78">
        <v>18657</v>
      </c>
      <c r="D12" s="79">
        <v>18643</v>
      </c>
      <c r="E12" s="79">
        <v>18600</v>
      </c>
      <c r="F12" s="79">
        <v>18536</v>
      </c>
      <c r="G12" s="79">
        <v>18504</v>
      </c>
      <c r="H12" s="79">
        <v>18512</v>
      </c>
      <c r="I12" s="79">
        <v>18530</v>
      </c>
      <c r="J12" s="79">
        <v>18601</v>
      </c>
      <c r="K12" s="79">
        <v>18889</v>
      </c>
      <c r="L12" s="79">
        <v>19026</v>
      </c>
      <c r="M12" s="79">
        <v>19036</v>
      </c>
      <c r="N12" s="80">
        <v>19131</v>
      </c>
      <c r="O12" s="78">
        <v>19170</v>
      </c>
      <c r="P12" s="79">
        <v>19219</v>
      </c>
      <c r="Q12" s="79">
        <v>19160</v>
      </c>
      <c r="R12" s="79">
        <v>19099</v>
      </c>
      <c r="S12" s="79"/>
      <c r="T12" s="79"/>
      <c r="U12" s="80"/>
      <c r="V12" s="222">
        <f t="shared" si="0"/>
        <v>2.7496382054992764E-2</v>
      </c>
      <c r="W12" s="222">
        <f t="shared" si="0"/>
        <v>3.0896314970766506E-2</v>
      </c>
      <c r="X12" s="222">
        <f t="shared" si="0"/>
        <v>3.0107526881720432E-2</v>
      </c>
      <c r="Y12" s="247"/>
      <c r="Z12" s="247"/>
      <c r="AA12" s="247"/>
      <c r="AB12" s="248"/>
      <c r="AC12" s="81">
        <f t="shared" si="2"/>
        <v>513</v>
      </c>
      <c r="AD12" s="82">
        <f t="shared" si="1"/>
        <v>576</v>
      </c>
      <c r="AE12" s="83">
        <f t="shared" si="1"/>
        <v>560</v>
      </c>
      <c r="AF12" s="83"/>
      <c r="AG12" s="83"/>
      <c r="AH12" s="83"/>
      <c r="AI12" s="84"/>
      <c r="AJ12" s="81">
        <f>IF(ISERROR(GETPIVOTDATA("VALUE",'CSS WK pvt'!$J$2,"DT_FILE",AJ$8,"COMMODITY",AJ$6,"TRIM_CAT",TRIM(B12),"TRIM_LINE",A9))=TRUE,0,GETPIVOTDATA("VALUE",'CSS WK pvt'!$J$2,"DT_FILE",AJ$8,"COMMODITY",AJ$6,"TRIM_CAT",TRIM(B12),"TRIM_LINE",A9))</f>
        <v>19099</v>
      </c>
    </row>
    <row r="13" spans="1:36" s="76" customFormat="1" x14ac:dyDescent="0.25">
      <c r="A13" s="187"/>
      <c r="B13" s="77" t="s">
        <v>43</v>
      </c>
      <c r="C13" s="78">
        <v>5102</v>
      </c>
      <c r="D13" s="79">
        <v>5104</v>
      </c>
      <c r="E13" s="79">
        <v>5100</v>
      </c>
      <c r="F13" s="79">
        <v>5101</v>
      </c>
      <c r="G13" s="79">
        <v>5102</v>
      </c>
      <c r="H13" s="79">
        <v>5102</v>
      </c>
      <c r="I13" s="79">
        <v>5115</v>
      </c>
      <c r="J13" s="79">
        <v>5124</v>
      </c>
      <c r="K13" s="79">
        <v>5151</v>
      </c>
      <c r="L13" s="79">
        <v>5169</v>
      </c>
      <c r="M13" s="79">
        <v>5170</v>
      </c>
      <c r="N13" s="80">
        <v>5182</v>
      </c>
      <c r="O13" s="78">
        <v>5179</v>
      </c>
      <c r="P13" s="79">
        <v>5189</v>
      </c>
      <c r="Q13" s="79">
        <v>5190</v>
      </c>
      <c r="R13" s="79">
        <v>5185</v>
      </c>
      <c r="S13" s="79"/>
      <c r="T13" s="79"/>
      <c r="U13" s="80"/>
      <c r="V13" s="222">
        <f t="shared" si="0"/>
        <v>1.5092120736965895E-2</v>
      </c>
      <c r="W13" s="222">
        <f t="shared" si="0"/>
        <v>1.6653605015673981E-2</v>
      </c>
      <c r="X13" s="222">
        <f t="shared" si="0"/>
        <v>1.7647058823529412E-2</v>
      </c>
      <c r="Y13" s="247"/>
      <c r="Z13" s="247"/>
      <c r="AA13" s="247"/>
      <c r="AB13" s="248"/>
      <c r="AC13" s="81">
        <f t="shared" si="2"/>
        <v>77</v>
      </c>
      <c r="AD13" s="82">
        <f t="shared" si="1"/>
        <v>85</v>
      </c>
      <c r="AE13" s="83">
        <f t="shared" si="1"/>
        <v>90</v>
      </c>
      <c r="AF13" s="83"/>
      <c r="AG13" s="83"/>
      <c r="AH13" s="83"/>
      <c r="AI13" s="84"/>
      <c r="AJ13" s="81">
        <f>IF(ISERROR(GETPIVOTDATA("VALUE",'CSS WK pvt'!$J$2,"DT_FILE",AJ$8,"COMMODITY",AJ$6,"TRIM_CAT",TRIM(B13),"TRIM_LINE",A9))=TRUE,0,GETPIVOTDATA("VALUE",'CSS WK pvt'!$J$2,"DT_FILE",AJ$8,"COMMODITY",AJ$6,"TRIM_CAT",TRIM(B13),"TRIM_LINE",A9))</f>
        <v>5185</v>
      </c>
    </row>
    <row r="14" spans="1:36" s="76" customFormat="1" x14ac:dyDescent="0.25">
      <c r="A14" s="187"/>
      <c r="B14" s="77" t="s">
        <v>44</v>
      </c>
      <c r="C14" s="78">
        <v>774</v>
      </c>
      <c r="D14" s="79">
        <v>773</v>
      </c>
      <c r="E14" s="79">
        <v>771</v>
      </c>
      <c r="F14" s="79">
        <v>769</v>
      </c>
      <c r="G14" s="79">
        <v>769</v>
      </c>
      <c r="H14" s="79">
        <v>768</v>
      </c>
      <c r="I14" s="79">
        <v>769</v>
      </c>
      <c r="J14" s="79">
        <v>773</v>
      </c>
      <c r="K14" s="79">
        <v>779</v>
      </c>
      <c r="L14" s="79">
        <v>781</v>
      </c>
      <c r="M14" s="79">
        <v>782</v>
      </c>
      <c r="N14" s="80">
        <v>783</v>
      </c>
      <c r="O14" s="78">
        <v>784</v>
      </c>
      <c r="P14" s="79">
        <v>784</v>
      </c>
      <c r="Q14" s="79">
        <v>781</v>
      </c>
      <c r="R14" s="79">
        <v>781</v>
      </c>
      <c r="S14" s="79"/>
      <c r="T14" s="79"/>
      <c r="U14" s="80"/>
      <c r="V14" s="222">
        <f t="shared" si="0"/>
        <v>1.2919896640826873E-2</v>
      </c>
      <c r="W14" s="222">
        <f t="shared" si="0"/>
        <v>1.4230271668822769E-2</v>
      </c>
      <c r="X14" s="222">
        <f t="shared" si="0"/>
        <v>1.2970168612191959E-2</v>
      </c>
      <c r="Y14" s="247"/>
      <c r="Z14" s="247"/>
      <c r="AA14" s="247"/>
      <c r="AB14" s="248"/>
      <c r="AC14" s="81">
        <f t="shared" si="2"/>
        <v>10</v>
      </c>
      <c r="AD14" s="82">
        <f t="shared" si="1"/>
        <v>11</v>
      </c>
      <c r="AE14" s="83">
        <f t="shared" si="1"/>
        <v>10</v>
      </c>
      <c r="AF14" s="83"/>
      <c r="AG14" s="83"/>
      <c r="AH14" s="83"/>
      <c r="AI14" s="84"/>
      <c r="AJ14" s="81">
        <f>IF(ISERROR(GETPIVOTDATA("VALUE",'CSS WK pvt'!$J$2,"DT_FILE",AJ$8,"COMMODITY",AJ$6,"TRIM_CAT",TRIM(B14),"TRIM_LINE",A9))=TRUE,0,GETPIVOTDATA("VALUE",'CSS WK pvt'!$J$2,"DT_FILE",AJ$8,"COMMODITY",AJ$6,"TRIM_CAT",TRIM(B14),"TRIM_LINE",A9))</f>
        <v>781</v>
      </c>
    </row>
    <row r="15" spans="1:36" s="93" customFormat="1" ht="15.75" thickBot="1" x14ac:dyDescent="0.3">
      <c r="A15" s="188"/>
      <c r="B15" s="85" t="s">
        <v>45</v>
      </c>
      <c r="C15" s="86">
        <f>SUM(C10:C14)</f>
        <v>267573</v>
      </c>
      <c r="D15" s="87">
        <f t="shared" ref="D15:AJ15" si="3">SUM(D10:D14)</f>
        <v>267467</v>
      </c>
      <c r="E15" s="87">
        <f t="shared" si="3"/>
        <v>267088</v>
      </c>
      <c r="F15" s="87">
        <f t="shared" si="3"/>
        <v>266773</v>
      </c>
      <c r="G15" s="87">
        <f t="shared" si="3"/>
        <v>266620</v>
      </c>
      <c r="H15" s="87">
        <f t="shared" si="3"/>
        <v>266682</v>
      </c>
      <c r="I15" s="87">
        <f t="shared" si="3"/>
        <v>266996</v>
      </c>
      <c r="J15" s="87">
        <f t="shared" si="3"/>
        <v>267532</v>
      </c>
      <c r="K15" s="87">
        <f t="shared" si="3"/>
        <v>269543</v>
      </c>
      <c r="L15" s="87">
        <f t="shared" si="3"/>
        <v>270952</v>
      </c>
      <c r="M15" s="87">
        <f t="shared" si="3"/>
        <v>270855</v>
      </c>
      <c r="N15" s="88">
        <f t="shared" si="3"/>
        <v>271581</v>
      </c>
      <c r="O15" s="86">
        <f t="shared" si="3"/>
        <v>272064</v>
      </c>
      <c r="P15" s="87">
        <v>272734</v>
      </c>
      <c r="Q15" s="87">
        <v>272485</v>
      </c>
      <c r="R15" s="87">
        <v>272149</v>
      </c>
      <c r="S15" s="87"/>
      <c r="T15" s="87"/>
      <c r="U15" s="88"/>
      <c r="V15" s="225">
        <f t="shared" si="0"/>
        <v>1.6784204684329136E-2</v>
      </c>
      <c r="W15" s="227">
        <f t="shared" si="0"/>
        <v>1.9692148937999827E-2</v>
      </c>
      <c r="X15" s="228">
        <f t="shared" si="0"/>
        <v>2.0206823219313486E-2</v>
      </c>
      <c r="Y15" s="228"/>
      <c r="Z15" s="228"/>
      <c r="AA15" s="228"/>
      <c r="AB15" s="229"/>
      <c r="AC15" s="89">
        <f t="shared" ref="AC15:AE15" si="4">SUM(AC10:AC14)</f>
        <v>4491</v>
      </c>
      <c r="AD15" s="90">
        <f t="shared" si="4"/>
        <v>5267</v>
      </c>
      <c r="AE15" s="91">
        <f t="shared" si="4"/>
        <v>5397</v>
      </c>
      <c r="AF15" s="91"/>
      <c r="AG15" s="91"/>
      <c r="AH15" s="91"/>
      <c r="AI15" s="92"/>
      <c r="AJ15" s="89">
        <f t="shared" si="3"/>
        <v>272149</v>
      </c>
    </row>
    <row r="16" spans="1:36" s="76" customFormat="1" x14ac:dyDescent="0.25">
      <c r="A16" s="187">
        <f>+A9+1</f>
        <v>2</v>
      </c>
      <c r="B16" s="94" t="s">
        <v>18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5"/>
      <c r="P16" s="96"/>
      <c r="Q16" s="96"/>
      <c r="R16" s="96"/>
      <c r="S16" s="96"/>
      <c r="T16" s="96"/>
      <c r="U16" s="97"/>
      <c r="V16" s="249"/>
      <c r="W16" s="250"/>
      <c r="X16" s="251"/>
      <c r="Y16" s="251"/>
      <c r="Z16" s="251"/>
      <c r="AA16" s="251"/>
      <c r="AB16" s="252"/>
      <c r="AC16" s="98"/>
      <c r="AD16" s="99"/>
      <c r="AE16" s="100"/>
      <c r="AF16" s="100"/>
      <c r="AG16" s="100"/>
      <c r="AH16" s="100"/>
      <c r="AI16" s="101"/>
      <c r="AJ16" s="98"/>
    </row>
    <row r="17" spans="1:36" s="76" customFormat="1" x14ac:dyDescent="0.25">
      <c r="A17" s="187"/>
      <c r="B17" s="77" t="s">
        <v>40</v>
      </c>
      <c r="C17" s="102">
        <v>39582</v>
      </c>
      <c r="D17" s="103">
        <v>43164</v>
      </c>
      <c r="E17" s="103">
        <v>40708</v>
      </c>
      <c r="F17" s="103">
        <v>39047</v>
      </c>
      <c r="G17" s="103">
        <v>40653</v>
      </c>
      <c r="H17" s="103">
        <v>39147</v>
      </c>
      <c r="I17" s="103">
        <v>38855</v>
      </c>
      <c r="J17" s="103">
        <v>38524</v>
      </c>
      <c r="K17" s="103">
        <v>43264</v>
      </c>
      <c r="L17" s="103">
        <v>41424</v>
      </c>
      <c r="M17" s="103">
        <v>43218</v>
      </c>
      <c r="N17" s="104">
        <v>49120</v>
      </c>
      <c r="O17" s="102">
        <v>52486</v>
      </c>
      <c r="P17" s="103">
        <v>54860</v>
      </c>
      <c r="Q17" s="103">
        <v>52102</v>
      </c>
      <c r="R17" s="103">
        <v>53383</v>
      </c>
      <c r="S17" s="103"/>
      <c r="T17" s="103"/>
      <c r="U17" s="104"/>
      <c r="V17" s="222">
        <f t="shared" ref="V17:X22" si="5">IF(ISERROR((O17-C17)/C17)=TRUE,0,(O17-C17)/C17)</f>
        <v>0.32600677075438328</v>
      </c>
      <c r="W17" s="222">
        <f t="shared" si="5"/>
        <v>0.27096654619590399</v>
      </c>
      <c r="X17" s="222">
        <f t="shared" si="5"/>
        <v>0.27989584356883168</v>
      </c>
      <c r="Y17" s="255"/>
      <c r="Z17" s="255"/>
      <c r="AA17" s="255"/>
      <c r="AB17" s="256"/>
      <c r="AC17" s="105">
        <f t="shared" ref="AC17:AE21" si="6">O17-C17</f>
        <v>12904</v>
      </c>
      <c r="AD17" s="82">
        <f t="shared" si="6"/>
        <v>11696</v>
      </c>
      <c r="AE17" s="83">
        <f t="shared" si="6"/>
        <v>11394</v>
      </c>
      <c r="AF17" s="107"/>
      <c r="AG17" s="107"/>
      <c r="AH17" s="107"/>
      <c r="AI17" s="108"/>
      <c r="AJ17" s="81">
        <f>IF(ISERROR(GETPIVOTDATA("VALUE",'CSS WK pvt'!$J$2,"DT_FILE",AJ$8,"COMMODITY",AJ$6,"TRIM_CAT",TRIM(B17),"TRIM_LINE",A16))=TRUE,0,GETPIVOTDATA("VALUE",'CSS WK pvt'!$J$2,"DT_FILE",AJ$8,"COMMODITY",AJ$6,"TRIM_CAT",TRIM(B17),"TRIM_LINE",A16))</f>
        <v>53383</v>
      </c>
    </row>
    <row r="18" spans="1:36" s="76" customFormat="1" x14ac:dyDescent="0.25">
      <c r="A18" s="187"/>
      <c r="B18" s="77" t="s">
        <v>41</v>
      </c>
      <c r="C18" s="102">
        <v>9251</v>
      </c>
      <c r="D18" s="103">
        <v>9517</v>
      </c>
      <c r="E18" s="103">
        <v>8320</v>
      </c>
      <c r="F18" s="103">
        <v>6961</v>
      </c>
      <c r="G18" s="103">
        <v>6591</v>
      </c>
      <c r="H18" s="103">
        <v>6512</v>
      </c>
      <c r="I18" s="103">
        <v>6705</v>
      </c>
      <c r="J18" s="103">
        <v>6886</v>
      </c>
      <c r="K18" s="103">
        <v>7428</v>
      </c>
      <c r="L18" s="103">
        <v>7835</v>
      </c>
      <c r="M18" s="103">
        <v>8814</v>
      </c>
      <c r="N18" s="104">
        <v>6975</v>
      </c>
      <c r="O18" s="102">
        <v>6890</v>
      </c>
      <c r="P18" s="103">
        <v>7050</v>
      </c>
      <c r="Q18" s="103">
        <v>6801</v>
      </c>
      <c r="R18" s="103">
        <v>6948</v>
      </c>
      <c r="S18" s="103"/>
      <c r="T18" s="103"/>
      <c r="U18" s="104"/>
      <c r="V18" s="222">
        <f t="shared" si="5"/>
        <v>-0.2552156523619068</v>
      </c>
      <c r="W18" s="222">
        <f t="shared" si="5"/>
        <v>-0.2592203425449196</v>
      </c>
      <c r="X18" s="222">
        <f t="shared" si="5"/>
        <v>-0.18257211538461537</v>
      </c>
      <c r="Y18" s="255"/>
      <c r="Z18" s="255"/>
      <c r="AA18" s="255"/>
      <c r="AB18" s="256"/>
      <c r="AC18" s="105">
        <f t="shared" si="6"/>
        <v>-2361</v>
      </c>
      <c r="AD18" s="82">
        <f t="shared" si="6"/>
        <v>-2467</v>
      </c>
      <c r="AE18" s="83">
        <f t="shared" si="6"/>
        <v>-1519</v>
      </c>
      <c r="AF18" s="107"/>
      <c r="AG18" s="107"/>
      <c r="AH18" s="107"/>
      <c r="AI18" s="108"/>
      <c r="AJ18" s="81">
        <f>IF(ISERROR(GETPIVOTDATA("VALUE",'CSS WK pvt'!$J$2,"DT_FILE",AJ$8,"COMMODITY",AJ$6,"TRIM_CAT",TRIM(B18),"TRIM_LINE",A16))=TRUE,0,GETPIVOTDATA("VALUE",'CSS WK pvt'!$J$2,"DT_FILE",AJ$8,"COMMODITY",AJ$6,"TRIM_CAT",TRIM(B18),"TRIM_LINE",A16))</f>
        <v>6948</v>
      </c>
    </row>
    <row r="19" spans="1:36" s="76" customFormat="1" x14ac:dyDescent="0.25">
      <c r="A19" s="187"/>
      <c r="B19" s="77" t="s">
        <v>42</v>
      </c>
      <c r="C19" s="102">
        <v>2620</v>
      </c>
      <c r="D19" s="103">
        <v>3513</v>
      </c>
      <c r="E19" s="103">
        <v>3003</v>
      </c>
      <c r="F19" s="103">
        <v>2426</v>
      </c>
      <c r="G19" s="103">
        <v>2650</v>
      </c>
      <c r="H19" s="103">
        <v>2521</v>
      </c>
      <c r="I19" s="103">
        <v>2616</v>
      </c>
      <c r="J19" s="103">
        <v>2439</v>
      </c>
      <c r="K19" s="103">
        <v>3243</v>
      </c>
      <c r="L19" s="103">
        <v>3204</v>
      </c>
      <c r="M19" s="103">
        <v>2759</v>
      </c>
      <c r="N19" s="104">
        <v>3318</v>
      </c>
      <c r="O19" s="102">
        <v>3990</v>
      </c>
      <c r="P19" s="103">
        <v>4922</v>
      </c>
      <c r="Q19" s="103">
        <v>3956</v>
      </c>
      <c r="R19" s="103">
        <v>4222</v>
      </c>
      <c r="S19" s="103"/>
      <c r="T19" s="103"/>
      <c r="U19" s="104"/>
      <c r="V19" s="222">
        <f t="shared" si="5"/>
        <v>0.52290076335877866</v>
      </c>
      <c r="W19" s="222">
        <f t="shared" si="5"/>
        <v>0.40108169655565046</v>
      </c>
      <c r="X19" s="222">
        <f t="shared" si="5"/>
        <v>0.31734931734931737</v>
      </c>
      <c r="Y19" s="255"/>
      <c r="Z19" s="255"/>
      <c r="AA19" s="255"/>
      <c r="AB19" s="256"/>
      <c r="AC19" s="105">
        <f t="shared" si="6"/>
        <v>1370</v>
      </c>
      <c r="AD19" s="82">
        <f t="shared" si="6"/>
        <v>1409</v>
      </c>
      <c r="AE19" s="83">
        <f t="shared" si="6"/>
        <v>953</v>
      </c>
      <c r="AF19" s="107"/>
      <c r="AG19" s="107"/>
      <c r="AH19" s="107"/>
      <c r="AI19" s="108"/>
      <c r="AJ19" s="81">
        <f>IF(ISERROR(GETPIVOTDATA("VALUE",'CSS WK pvt'!$J$2,"DT_FILE",AJ$8,"COMMODITY",AJ$6,"TRIM_CAT",TRIM(B19),"TRIM_LINE",A16))=TRUE,0,GETPIVOTDATA("VALUE",'CSS WK pvt'!$J$2,"DT_FILE",AJ$8,"COMMODITY",AJ$6,"TRIM_CAT",TRIM(B19),"TRIM_LINE",A16))</f>
        <v>4222</v>
      </c>
    </row>
    <row r="20" spans="1:36" s="76" customFormat="1" x14ac:dyDescent="0.25">
      <c r="A20" s="187"/>
      <c r="B20" s="77" t="s">
        <v>43</v>
      </c>
      <c r="C20" s="102">
        <v>603</v>
      </c>
      <c r="D20" s="103">
        <v>881</v>
      </c>
      <c r="E20" s="103">
        <v>707</v>
      </c>
      <c r="F20" s="103">
        <v>561</v>
      </c>
      <c r="G20" s="103">
        <v>613</v>
      </c>
      <c r="H20" s="103">
        <v>566</v>
      </c>
      <c r="I20" s="103">
        <v>598</v>
      </c>
      <c r="J20" s="103">
        <v>589</v>
      </c>
      <c r="K20" s="103">
        <v>779</v>
      </c>
      <c r="L20" s="103">
        <v>782</v>
      </c>
      <c r="M20" s="103">
        <v>653</v>
      </c>
      <c r="N20" s="104">
        <v>750</v>
      </c>
      <c r="O20" s="102">
        <v>895</v>
      </c>
      <c r="P20" s="103">
        <v>1225</v>
      </c>
      <c r="Q20" s="103">
        <v>828</v>
      </c>
      <c r="R20" s="103">
        <v>1018</v>
      </c>
      <c r="S20" s="103"/>
      <c r="T20" s="103"/>
      <c r="U20" s="104"/>
      <c r="V20" s="222">
        <f t="shared" si="5"/>
        <v>0.48424543946932008</v>
      </c>
      <c r="W20" s="222">
        <f t="shared" si="5"/>
        <v>0.39046538024971622</v>
      </c>
      <c r="X20" s="222">
        <f t="shared" si="5"/>
        <v>0.17114568599717114</v>
      </c>
      <c r="Y20" s="255"/>
      <c r="Z20" s="255"/>
      <c r="AA20" s="255"/>
      <c r="AB20" s="256"/>
      <c r="AC20" s="105">
        <f t="shared" si="6"/>
        <v>292</v>
      </c>
      <c r="AD20" s="82">
        <f t="shared" si="6"/>
        <v>344</v>
      </c>
      <c r="AE20" s="83">
        <f t="shared" si="6"/>
        <v>121</v>
      </c>
      <c r="AF20" s="107"/>
      <c r="AG20" s="107"/>
      <c r="AH20" s="107"/>
      <c r="AI20" s="108"/>
      <c r="AJ20" s="81">
        <f>IF(ISERROR(GETPIVOTDATA("VALUE",'CSS WK pvt'!$J$2,"DT_FILE",AJ$8,"COMMODITY",AJ$6,"TRIM_CAT",TRIM(B20),"TRIM_LINE",A16))=TRUE,0,GETPIVOTDATA("VALUE",'CSS WK pvt'!$J$2,"DT_FILE",AJ$8,"COMMODITY",AJ$6,"TRIM_CAT",TRIM(B20),"TRIM_LINE",A16))</f>
        <v>1018</v>
      </c>
    </row>
    <row r="21" spans="1:36" s="76" customFormat="1" x14ac:dyDescent="0.25">
      <c r="A21" s="187"/>
      <c r="B21" s="77" t="s">
        <v>44</v>
      </c>
      <c r="C21" s="102">
        <v>84</v>
      </c>
      <c r="D21" s="103">
        <v>128</v>
      </c>
      <c r="E21" s="103">
        <v>101</v>
      </c>
      <c r="F21" s="103">
        <v>74</v>
      </c>
      <c r="G21" s="103">
        <v>87</v>
      </c>
      <c r="H21" s="103">
        <v>73</v>
      </c>
      <c r="I21" s="103">
        <v>92</v>
      </c>
      <c r="J21" s="103">
        <v>73</v>
      </c>
      <c r="K21" s="103">
        <v>116</v>
      </c>
      <c r="L21" s="103">
        <v>113</v>
      </c>
      <c r="M21" s="103">
        <v>108</v>
      </c>
      <c r="N21" s="104">
        <v>98</v>
      </c>
      <c r="O21" s="102">
        <v>131</v>
      </c>
      <c r="P21" s="103">
        <v>171</v>
      </c>
      <c r="Q21" s="103">
        <v>105</v>
      </c>
      <c r="R21" s="103">
        <v>159</v>
      </c>
      <c r="S21" s="103"/>
      <c r="T21" s="103"/>
      <c r="U21" s="104"/>
      <c r="V21" s="222">
        <f t="shared" si="5"/>
        <v>0.55952380952380953</v>
      </c>
      <c r="W21" s="222">
        <f t="shared" si="5"/>
        <v>0.3359375</v>
      </c>
      <c r="X21" s="222">
        <f t="shared" si="5"/>
        <v>3.9603960396039604E-2</v>
      </c>
      <c r="Y21" s="255"/>
      <c r="Z21" s="255"/>
      <c r="AA21" s="255"/>
      <c r="AB21" s="256"/>
      <c r="AC21" s="105">
        <f t="shared" si="6"/>
        <v>47</v>
      </c>
      <c r="AD21" s="82">
        <f t="shared" si="6"/>
        <v>43</v>
      </c>
      <c r="AE21" s="83">
        <f t="shared" si="6"/>
        <v>4</v>
      </c>
      <c r="AF21" s="107"/>
      <c r="AG21" s="107"/>
      <c r="AH21" s="107"/>
      <c r="AI21" s="108"/>
      <c r="AJ21" s="81">
        <f>IF(ISERROR(GETPIVOTDATA("VALUE",'CSS WK pvt'!$J$2,"DT_FILE",AJ$8,"COMMODITY",AJ$6,"TRIM_CAT",TRIM(B21),"TRIM_LINE",A16))=TRUE,0,GETPIVOTDATA("VALUE",'CSS WK pvt'!$J$2,"DT_FILE",AJ$8,"COMMODITY",AJ$6,"TRIM_CAT",TRIM(B21),"TRIM_LINE",A16))</f>
        <v>159</v>
      </c>
    </row>
    <row r="22" spans="1:36" s="93" customFormat="1" x14ac:dyDescent="0.25">
      <c r="A22" s="189"/>
      <c r="B22" s="77" t="s">
        <v>45</v>
      </c>
      <c r="C22" s="173">
        <f t="shared" ref="C22:O22" si="7">SUM(C17:C21)</f>
        <v>52140</v>
      </c>
      <c r="D22" s="174">
        <f t="shared" si="7"/>
        <v>57203</v>
      </c>
      <c r="E22" s="174">
        <f t="shared" si="7"/>
        <v>52839</v>
      </c>
      <c r="F22" s="174">
        <f t="shared" si="7"/>
        <v>49069</v>
      </c>
      <c r="G22" s="174">
        <f t="shared" si="7"/>
        <v>50594</v>
      </c>
      <c r="H22" s="174">
        <f t="shared" si="7"/>
        <v>48819</v>
      </c>
      <c r="I22" s="174">
        <f t="shared" si="7"/>
        <v>48866</v>
      </c>
      <c r="J22" s="174">
        <f t="shared" si="7"/>
        <v>48511</v>
      </c>
      <c r="K22" s="174">
        <f t="shared" si="7"/>
        <v>54830</v>
      </c>
      <c r="L22" s="174">
        <f t="shared" si="7"/>
        <v>53358</v>
      </c>
      <c r="M22" s="174">
        <f t="shared" si="7"/>
        <v>55552</v>
      </c>
      <c r="N22" s="175">
        <f t="shared" si="7"/>
        <v>60261</v>
      </c>
      <c r="O22" s="173">
        <f t="shared" si="7"/>
        <v>64392</v>
      </c>
      <c r="P22" s="174">
        <v>68228</v>
      </c>
      <c r="Q22" s="174">
        <v>63792</v>
      </c>
      <c r="R22" s="174">
        <v>65730</v>
      </c>
      <c r="S22" s="174"/>
      <c r="T22" s="174"/>
      <c r="U22" s="175"/>
      <c r="V22" s="257">
        <f t="shared" si="5"/>
        <v>0.23498273878020715</v>
      </c>
      <c r="W22" s="258">
        <f t="shared" si="5"/>
        <v>0.19273464678425956</v>
      </c>
      <c r="X22" s="259">
        <f t="shared" si="5"/>
        <v>0.20729006983478113</v>
      </c>
      <c r="Y22" s="259"/>
      <c r="Z22" s="259"/>
      <c r="AA22" s="259"/>
      <c r="AB22" s="260"/>
      <c r="AC22" s="109">
        <f t="shared" ref="AC22:AE22" si="8">SUM(AC17:AC21)</f>
        <v>12252</v>
      </c>
      <c r="AD22" s="176">
        <f t="shared" si="8"/>
        <v>11025</v>
      </c>
      <c r="AE22" s="177">
        <f t="shared" si="8"/>
        <v>10953</v>
      </c>
      <c r="AF22" s="177"/>
      <c r="AG22" s="177"/>
      <c r="AH22" s="177"/>
      <c r="AI22" s="178"/>
      <c r="AJ22" s="109">
        <f t="shared" ref="AJ22" si="9">SUM(AJ17:AJ21)</f>
        <v>65730</v>
      </c>
    </row>
    <row r="23" spans="1:36" s="76" customFormat="1" x14ac:dyDescent="0.25">
      <c r="A23" s="187">
        <f>+A16+1</f>
        <v>3</v>
      </c>
      <c r="B23" s="110" t="s">
        <v>20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1"/>
      <c r="P23" s="112"/>
      <c r="Q23" s="112"/>
      <c r="R23" s="112"/>
      <c r="S23" s="112"/>
      <c r="T23" s="112"/>
      <c r="U23" s="113"/>
      <c r="V23" s="261"/>
      <c r="W23" s="262"/>
      <c r="X23" s="263"/>
      <c r="Y23" s="263"/>
      <c r="Z23" s="263"/>
      <c r="AA23" s="263"/>
      <c r="AB23" s="264"/>
      <c r="AC23" s="114"/>
      <c r="AD23" s="115"/>
      <c r="AE23" s="116"/>
      <c r="AF23" s="116"/>
      <c r="AG23" s="116"/>
      <c r="AH23" s="116"/>
      <c r="AI23" s="117"/>
      <c r="AJ23" s="114"/>
    </row>
    <row r="24" spans="1:36" s="76" customFormat="1" x14ac:dyDescent="0.25">
      <c r="A24" s="185"/>
      <c r="B24" s="77" t="s">
        <v>40</v>
      </c>
      <c r="C24" s="102">
        <v>20231</v>
      </c>
      <c r="D24" s="103">
        <v>21202</v>
      </c>
      <c r="E24" s="103">
        <v>16947</v>
      </c>
      <c r="F24" s="103">
        <v>14456</v>
      </c>
      <c r="G24" s="103">
        <v>16672</v>
      </c>
      <c r="H24" s="103">
        <v>14859</v>
      </c>
      <c r="I24" s="103">
        <v>15001</v>
      </c>
      <c r="J24" s="103">
        <v>15380</v>
      </c>
      <c r="K24" s="103">
        <v>19596</v>
      </c>
      <c r="L24" s="103">
        <v>18158</v>
      </c>
      <c r="M24" s="76">
        <v>18846</v>
      </c>
      <c r="N24" s="104">
        <v>23924</v>
      </c>
      <c r="O24" s="102">
        <v>22971</v>
      </c>
      <c r="P24" s="103">
        <v>19538</v>
      </c>
      <c r="Q24" s="103">
        <v>15533</v>
      </c>
      <c r="R24" s="103">
        <v>17159</v>
      </c>
      <c r="S24" s="103"/>
      <c r="T24" s="103"/>
      <c r="U24" s="104"/>
      <c r="V24" s="222">
        <f t="shared" ref="V24:X29" si="10">IF(ISERROR((O24-C24)/C24)=TRUE,0,(O24-C24)/C24)</f>
        <v>0.13543571746329891</v>
      </c>
      <c r="W24" s="222">
        <f t="shared" si="10"/>
        <v>-7.8483161965852283E-2</v>
      </c>
      <c r="X24" s="222">
        <f t="shared" si="10"/>
        <v>-8.3436596447748868E-2</v>
      </c>
      <c r="Y24" s="255"/>
      <c r="Z24" s="255"/>
      <c r="AA24" s="255"/>
      <c r="AB24" s="256"/>
      <c r="AC24" s="105">
        <f t="shared" ref="AC24:AE28" si="11">O24-C24</f>
        <v>2740</v>
      </c>
      <c r="AD24" s="82">
        <f t="shared" si="11"/>
        <v>-1664</v>
      </c>
      <c r="AE24" s="83">
        <f t="shared" si="11"/>
        <v>-1414</v>
      </c>
      <c r="AF24" s="107"/>
      <c r="AG24" s="107"/>
      <c r="AH24" s="107"/>
      <c r="AI24" s="108"/>
      <c r="AJ24" s="81">
        <f>IF(ISERROR(GETPIVOTDATA("VALUE",'CSS WK pvt'!$J$2,"DT_FILE",AJ$8,"COMMODITY",AJ$6,"TRIM_CAT",TRIM(B24),"TRIM_LINE",A23))=TRUE,0,GETPIVOTDATA("VALUE",'CSS WK pvt'!$J$2,"DT_FILE",AJ$8,"COMMODITY",AJ$6,"TRIM_CAT",TRIM(B24),"TRIM_LINE",A23))</f>
        <v>17159</v>
      </c>
    </row>
    <row r="25" spans="1:36" s="76" customFormat="1" x14ac:dyDescent="0.25">
      <c r="A25" s="185"/>
      <c r="B25" s="77" t="s">
        <v>41</v>
      </c>
      <c r="C25" s="102">
        <v>1938</v>
      </c>
      <c r="D25" s="103">
        <v>1857</v>
      </c>
      <c r="E25" s="103">
        <v>1391</v>
      </c>
      <c r="F25" s="103">
        <v>1017</v>
      </c>
      <c r="G25" s="103">
        <v>1011</v>
      </c>
      <c r="H25" s="103">
        <v>857</v>
      </c>
      <c r="I25" s="103">
        <v>1027</v>
      </c>
      <c r="J25" s="103">
        <v>1098</v>
      </c>
      <c r="K25" s="103">
        <v>1345</v>
      </c>
      <c r="L25" s="103">
        <v>1569</v>
      </c>
      <c r="M25" s="76">
        <v>2012</v>
      </c>
      <c r="N25" s="104">
        <v>1485</v>
      </c>
      <c r="O25" s="102">
        <v>1235</v>
      </c>
      <c r="P25" s="103">
        <v>1161</v>
      </c>
      <c r="Q25" s="103">
        <v>999</v>
      </c>
      <c r="R25" s="103">
        <v>1091</v>
      </c>
      <c r="S25" s="103"/>
      <c r="T25" s="103"/>
      <c r="U25" s="104"/>
      <c r="V25" s="222">
        <f t="shared" si="10"/>
        <v>-0.36274509803921567</v>
      </c>
      <c r="W25" s="222">
        <f t="shared" si="10"/>
        <v>-0.37479806138933763</v>
      </c>
      <c r="X25" s="222">
        <f t="shared" si="10"/>
        <v>-0.28181164629762762</v>
      </c>
      <c r="Y25" s="255"/>
      <c r="Z25" s="255"/>
      <c r="AA25" s="255"/>
      <c r="AB25" s="256"/>
      <c r="AC25" s="105">
        <f t="shared" si="11"/>
        <v>-703</v>
      </c>
      <c r="AD25" s="82">
        <f t="shared" si="11"/>
        <v>-696</v>
      </c>
      <c r="AE25" s="83">
        <f t="shared" si="11"/>
        <v>-392</v>
      </c>
      <c r="AF25" s="107"/>
      <c r="AG25" s="107"/>
      <c r="AH25" s="107"/>
      <c r="AI25" s="108"/>
      <c r="AJ25" s="81">
        <f>IF(ISERROR(GETPIVOTDATA("VALUE",'CSS WK pvt'!$J$2,"DT_FILE",AJ$8,"COMMODITY",AJ$6,"TRIM_CAT",TRIM(B25),"TRIM_LINE",A23))=TRUE,0,GETPIVOTDATA("VALUE",'CSS WK pvt'!$J$2,"DT_FILE",AJ$8,"COMMODITY",AJ$6,"TRIM_CAT",TRIM(B25),"TRIM_LINE",A23))</f>
        <v>1091</v>
      </c>
    </row>
    <row r="26" spans="1:36" s="76" customFormat="1" x14ac:dyDescent="0.25">
      <c r="A26" s="185"/>
      <c r="B26" s="77" t="s">
        <v>42</v>
      </c>
      <c r="C26" s="102">
        <v>1625</v>
      </c>
      <c r="D26" s="103">
        <v>2468</v>
      </c>
      <c r="E26" s="103">
        <v>1548</v>
      </c>
      <c r="F26" s="103">
        <v>1188</v>
      </c>
      <c r="G26" s="103">
        <v>1550</v>
      </c>
      <c r="H26" s="103">
        <v>1372</v>
      </c>
      <c r="I26" s="103">
        <v>1479</v>
      </c>
      <c r="J26" s="103">
        <v>1319</v>
      </c>
      <c r="K26" s="103">
        <v>2190</v>
      </c>
      <c r="L26" s="103">
        <v>2104</v>
      </c>
      <c r="M26" s="76">
        <v>1565</v>
      </c>
      <c r="N26" s="104">
        <v>2224</v>
      </c>
      <c r="O26" s="102">
        <v>2444</v>
      </c>
      <c r="P26" s="103">
        <v>2311</v>
      </c>
      <c r="Q26" s="103">
        <v>1471</v>
      </c>
      <c r="R26" s="103">
        <v>1814</v>
      </c>
      <c r="S26" s="103"/>
      <c r="T26" s="103"/>
      <c r="U26" s="104"/>
      <c r="V26" s="222">
        <f t="shared" si="10"/>
        <v>0.504</v>
      </c>
      <c r="W26" s="222">
        <f t="shared" si="10"/>
        <v>-6.3614262560777957E-2</v>
      </c>
      <c r="X26" s="222">
        <f t="shared" si="10"/>
        <v>-4.9741602067183463E-2</v>
      </c>
      <c r="Y26" s="255"/>
      <c r="Z26" s="255"/>
      <c r="AA26" s="255"/>
      <c r="AB26" s="256"/>
      <c r="AC26" s="105">
        <f t="shared" si="11"/>
        <v>819</v>
      </c>
      <c r="AD26" s="82">
        <f t="shared" si="11"/>
        <v>-157</v>
      </c>
      <c r="AE26" s="83">
        <f t="shared" si="11"/>
        <v>-77</v>
      </c>
      <c r="AF26" s="107"/>
      <c r="AG26" s="107"/>
      <c r="AH26" s="107"/>
      <c r="AI26" s="108"/>
      <c r="AJ26" s="81">
        <f>IF(ISERROR(GETPIVOTDATA("VALUE",'CSS WK pvt'!$J$2,"DT_FILE",AJ$8,"COMMODITY",AJ$6,"TRIM_CAT",TRIM(B26),"TRIM_LINE",A23))=TRUE,0,GETPIVOTDATA("VALUE",'CSS WK pvt'!$J$2,"DT_FILE",AJ$8,"COMMODITY",AJ$6,"TRIM_CAT",TRIM(B26),"TRIM_LINE",A23))</f>
        <v>1814</v>
      </c>
    </row>
    <row r="27" spans="1:36" s="76" customFormat="1" x14ac:dyDescent="0.25">
      <c r="A27" s="185"/>
      <c r="B27" s="77" t="s">
        <v>43</v>
      </c>
      <c r="C27" s="102">
        <v>358</v>
      </c>
      <c r="D27" s="103">
        <v>641</v>
      </c>
      <c r="E27" s="103">
        <v>381</v>
      </c>
      <c r="F27" s="103">
        <v>308</v>
      </c>
      <c r="G27" s="103">
        <v>353</v>
      </c>
      <c r="H27" s="103">
        <v>318</v>
      </c>
      <c r="I27" s="103">
        <v>365</v>
      </c>
      <c r="J27" s="103">
        <v>341</v>
      </c>
      <c r="K27" s="103">
        <v>554</v>
      </c>
      <c r="L27" s="103">
        <v>525</v>
      </c>
      <c r="M27" s="76">
        <v>396</v>
      </c>
      <c r="N27" s="104">
        <v>518</v>
      </c>
      <c r="O27" s="102">
        <v>575</v>
      </c>
      <c r="P27" s="103">
        <v>682</v>
      </c>
      <c r="Q27" s="103">
        <v>357</v>
      </c>
      <c r="R27" s="103">
        <v>567</v>
      </c>
      <c r="S27" s="103"/>
      <c r="T27" s="103"/>
      <c r="U27" s="104"/>
      <c r="V27" s="222">
        <f t="shared" si="10"/>
        <v>0.6061452513966481</v>
      </c>
      <c r="W27" s="222">
        <f t="shared" si="10"/>
        <v>6.3962558502340089E-2</v>
      </c>
      <c r="X27" s="222">
        <f t="shared" si="10"/>
        <v>-6.2992125984251968E-2</v>
      </c>
      <c r="Y27" s="255"/>
      <c r="Z27" s="255"/>
      <c r="AA27" s="255"/>
      <c r="AB27" s="256"/>
      <c r="AC27" s="105">
        <f t="shared" si="11"/>
        <v>217</v>
      </c>
      <c r="AD27" s="82">
        <f t="shared" si="11"/>
        <v>41</v>
      </c>
      <c r="AE27" s="83">
        <f t="shared" si="11"/>
        <v>-24</v>
      </c>
      <c r="AF27" s="107"/>
      <c r="AG27" s="107"/>
      <c r="AH27" s="107"/>
      <c r="AI27" s="108"/>
      <c r="AJ27" s="81">
        <f>IF(ISERROR(GETPIVOTDATA("VALUE",'CSS WK pvt'!$J$2,"DT_FILE",AJ$8,"COMMODITY",AJ$6,"TRIM_CAT",TRIM(B27),"TRIM_LINE",A23))=TRUE,0,GETPIVOTDATA("VALUE",'CSS WK pvt'!$J$2,"DT_FILE",AJ$8,"COMMODITY",AJ$6,"TRIM_CAT",TRIM(B27),"TRIM_LINE",A23))</f>
        <v>567</v>
      </c>
    </row>
    <row r="28" spans="1:36" s="76" customFormat="1" x14ac:dyDescent="0.25">
      <c r="A28" s="185"/>
      <c r="B28" s="77" t="s">
        <v>44</v>
      </c>
      <c r="C28" s="102">
        <v>53</v>
      </c>
      <c r="D28" s="103">
        <v>101</v>
      </c>
      <c r="E28" s="103">
        <v>52</v>
      </c>
      <c r="F28" s="103">
        <v>50</v>
      </c>
      <c r="G28" s="103">
        <v>48</v>
      </c>
      <c r="H28" s="103">
        <v>41</v>
      </c>
      <c r="I28" s="103">
        <v>58</v>
      </c>
      <c r="J28" s="103">
        <v>48</v>
      </c>
      <c r="K28" s="103">
        <v>88</v>
      </c>
      <c r="L28" s="103">
        <v>81</v>
      </c>
      <c r="M28" s="76">
        <v>75</v>
      </c>
      <c r="N28" s="104">
        <v>61</v>
      </c>
      <c r="O28" s="102">
        <v>86</v>
      </c>
      <c r="P28" s="103">
        <v>100</v>
      </c>
      <c r="Q28" s="103">
        <v>43</v>
      </c>
      <c r="R28" s="103">
        <v>96</v>
      </c>
      <c r="S28" s="103"/>
      <c r="T28" s="103"/>
      <c r="U28" s="104"/>
      <c r="V28" s="222">
        <f t="shared" si="10"/>
        <v>0.62264150943396224</v>
      </c>
      <c r="W28" s="222">
        <f t="shared" si="10"/>
        <v>-9.9009900990099011E-3</v>
      </c>
      <c r="X28" s="222">
        <f t="shared" si="10"/>
        <v>-0.17307692307692307</v>
      </c>
      <c r="Y28" s="255"/>
      <c r="Z28" s="255"/>
      <c r="AA28" s="255"/>
      <c r="AB28" s="256"/>
      <c r="AC28" s="105">
        <f t="shared" si="11"/>
        <v>33</v>
      </c>
      <c r="AD28" s="82">
        <f t="shared" si="11"/>
        <v>-1</v>
      </c>
      <c r="AE28" s="83">
        <f t="shared" si="11"/>
        <v>-9</v>
      </c>
      <c r="AF28" s="107"/>
      <c r="AG28" s="107"/>
      <c r="AH28" s="107"/>
      <c r="AI28" s="108"/>
      <c r="AJ28" s="81">
        <f>IF(ISERROR(GETPIVOTDATA("VALUE",'CSS WK pvt'!$J$2,"DT_FILE",AJ$8,"COMMODITY",AJ$6,"TRIM_CAT",TRIM(B28),"TRIM_LINE",A23))=TRUE,0,GETPIVOTDATA("VALUE",'CSS WK pvt'!$J$2,"DT_FILE",AJ$8,"COMMODITY",AJ$6,"TRIM_CAT",TRIM(B28),"TRIM_LINE",A23))</f>
        <v>96</v>
      </c>
    </row>
    <row r="29" spans="1:36" s="93" customFormat="1" x14ac:dyDescent="0.25">
      <c r="A29" s="189"/>
      <c r="B29" s="77" t="s">
        <v>45</v>
      </c>
      <c r="C29" s="173">
        <f t="shared" ref="C29:O29" si="12">SUM(C24:C28)</f>
        <v>24205</v>
      </c>
      <c r="D29" s="174">
        <f t="shared" si="12"/>
        <v>26269</v>
      </c>
      <c r="E29" s="174">
        <f t="shared" si="12"/>
        <v>20319</v>
      </c>
      <c r="F29" s="174">
        <f t="shared" si="12"/>
        <v>17019</v>
      </c>
      <c r="G29" s="174">
        <f t="shared" si="12"/>
        <v>19634</v>
      </c>
      <c r="H29" s="174">
        <f t="shared" si="12"/>
        <v>17447</v>
      </c>
      <c r="I29" s="174">
        <f t="shared" si="12"/>
        <v>17930</v>
      </c>
      <c r="J29" s="174">
        <f t="shared" si="12"/>
        <v>18186</v>
      </c>
      <c r="K29" s="174">
        <f t="shared" si="12"/>
        <v>23773</v>
      </c>
      <c r="L29" s="174">
        <f t="shared" si="12"/>
        <v>22437</v>
      </c>
      <c r="M29" s="174">
        <f t="shared" si="12"/>
        <v>22894</v>
      </c>
      <c r="N29" s="175">
        <f t="shared" si="12"/>
        <v>28212</v>
      </c>
      <c r="O29" s="173">
        <f t="shared" si="12"/>
        <v>27311</v>
      </c>
      <c r="P29" s="174">
        <v>23792</v>
      </c>
      <c r="Q29" s="174">
        <v>18403</v>
      </c>
      <c r="R29" s="174">
        <v>20727</v>
      </c>
      <c r="S29" s="174"/>
      <c r="T29" s="174"/>
      <c r="U29" s="175"/>
      <c r="V29" s="257">
        <f t="shared" si="10"/>
        <v>0.12832059491840528</v>
      </c>
      <c r="W29" s="258">
        <f t="shared" si="10"/>
        <v>-9.4293654117020065E-2</v>
      </c>
      <c r="X29" s="259">
        <f t="shared" si="10"/>
        <v>-9.4295979132831345E-2</v>
      </c>
      <c r="Y29" s="259"/>
      <c r="Z29" s="259"/>
      <c r="AA29" s="259"/>
      <c r="AB29" s="260"/>
      <c r="AC29" s="109">
        <f t="shared" ref="AC29:AE29" si="13">SUM(AC24:AC28)</f>
        <v>3106</v>
      </c>
      <c r="AD29" s="176">
        <f t="shared" si="13"/>
        <v>-2477</v>
      </c>
      <c r="AE29" s="177">
        <f t="shared" si="13"/>
        <v>-1916</v>
      </c>
      <c r="AF29" s="177"/>
      <c r="AG29" s="177"/>
      <c r="AH29" s="177"/>
      <c r="AI29" s="178"/>
      <c r="AJ29" s="109">
        <f t="shared" ref="AJ29" si="14">SUM(AJ24:AJ28)</f>
        <v>20727</v>
      </c>
    </row>
    <row r="30" spans="1:36" s="76" customFormat="1" x14ac:dyDescent="0.25">
      <c r="A30" s="187">
        <f>+A23+1</f>
        <v>4</v>
      </c>
      <c r="B30" s="110" t="s">
        <v>21</v>
      </c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111"/>
      <c r="P30" s="112"/>
      <c r="Q30" s="112"/>
      <c r="R30" s="112"/>
      <c r="S30" s="112"/>
      <c r="T30" s="112"/>
      <c r="U30" s="113"/>
      <c r="V30" s="261"/>
      <c r="W30" s="262"/>
      <c r="X30" s="263"/>
      <c r="Y30" s="263"/>
      <c r="Z30" s="263"/>
      <c r="AA30" s="263"/>
      <c r="AB30" s="264"/>
      <c r="AC30" s="114"/>
      <c r="AD30" s="115"/>
      <c r="AE30" s="116"/>
      <c r="AF30" s="116"/>
      <c r="AG30" s="116"/>
      <c r="AH30" s="116"/>
      <c r="AI30" s="117"/>
      <c r="AJ30" s="114"/>
    </row>
    <row r="31" spans="1:36" s="76" customFormat="1" x14ac:dyDescent="0.25">
      <c r="A31" s="187"/>
      <c r="B31" s="77" t="s">
        <v>40</v>
      </c>
      <c r="C31" s="102">
        <v>7789</v>
      </c>
      <c r="D31" s="103">
        <v>9173</v>
      </c>
      <c r="E31" s="103">
        <v>9340</v>
      </c>
      <c r="F31" s="103">
        <v>7505</v>
      </c>
      <c r="G31" s="103">
        <v>5875</v>
      </c>
      <c r="H31" s="103">
        <v>6064</v>
      </c>
      <c r="I31" s="103">
        <v>5643</v>
      </c>
      <c r="J31" s="103">
        <v>5745</v>
      </c>
      <c r="K31" s="103">
        <v>6514</v>
      </c>
      <c r="L31" s="103">
        <v>6270</v>
      </c>
      <c r="M31" s="103">
        <v>7559</v>
      </c>
      <c r="N31" s="104">
        <v>8883</v>
      </c>
      <c r="O31" s="102">
        <v>11346</v>
      </c>
      <c r="P31" s="103">
        <v>12508</v>
      </c>
      <c r="Q31" s="103">
        <v>9899</v>
      </c>
      <c r="R31" s="103">
        <v>8618</v>
      </c>
      <c r="S31" s="103"/>
      <c r="T31" s="103"/>
      <c r="U31" s="104"/>
      <c r="V31" s="222">
        <f t="shared" ref="V31:X36" si="15">IF(ISERROR((O31-C31)/C31)=TRUE,0,(O31-C31)/C31)</f>
        <v>0.45666966234433176</v>
      </c>
      <c r="W31" s="222">
        <f t="shared" si="15"/>
        <v>0.36356699007958138</v>
      </c>
      <c r="X31" s="222">
        <f t="shared" si="15"/>
        <v>5.9850107066381157E-2</v>
      </c>
      <c r="Y31" s="255"/>
      <c r="Z31" s="255"/>
      <c r="AA31" s="255"/>
      <c r="AB31" s="256"/>
      <c r="AC31" s="105">
        <f t="shared" ref="AC31:AE35" si="16">O31-C31</f>
        <v>3557</v>
      </c>
      <c r="AD31" s="82">
        <f t="shared" si="16"/>
        <v>3335</v>
      </c>
      <c r="AE31" s="83">
        <f t="shared" si="16"/>
        <v>559</v>
      </c>
      <c r="AF31" s="107"/>
      <c r="AG31" s="107"/>
      <c r="AH31" s="107"/>
      <c r="AI31" s="108"/>
      <c r="AJ31" s="81">
        <f>IF(ISERROR(GETPIVOTDATA("VALUE",'CSS WK pvt'!$J$2,"DT_FILE",AJ$8,"COMMODITY",AJ$6,"TRIM_CAT",TRIM(B31),"TRIM_LINE",A30))=TRUE,0,GETPIVOTDATA("VALUE",'CSS WK pvt'!$J$2,"DT_FILE",AJ$8,"COMMODITY",AJ$6,"TRIM_CAT",TRIM(B31),"TRIM_LINE",A30))</f>
        <v>8618</v>
      </c>
    </row>
    <row r="32" spans="1:36" s="76" customFormat="1" x14ac:dyDescent="0.25">
      <c r="A32" s="187"/>
      <c r="B32" s="77" t="s">
        <v>41</v>
      </c>
      <c r="C32" s="102">
        <v>1682</v>
      </c>
      <c r="D32" s="103">
        <v>1490</v>
      </c>
      <c r="E32" s="103">
        <v>1281</v>
      </c>
      <c r="F32" s="103">
        <v>957</v>
      </c>
      <c r="G32" s="103">
        <v>700</v>
      </c>
      <c r="H32" s="103">
        <v>542</v>
      </c>
      <c r="I32" s="103">
        <v>507</v>
      </c>
      <c r="J32" s="103">
        <v>625</v>
      </c>
      <c r="K32" s="103">
        <v>744</v>
      </c>
      <c r="L32" s="103">
        <v>842</v>
      </c>
      <c r="M32" s="103">
        <v>1217</v>
      </c>
      <c r="N32" s="104">
        <v>1065</v>
      </c>
      <c r="O32" s="102">
        <v>1149</v>
      </c>
      <c r="P32" s="103">
        <v>988</v>
      </c>
      <c r="Q32" s="103">
        <v>903</v>
      </c>
      <c r="R32" s="103">
        <v>802</v>
      </c>
      <c r="S32" s="103"/>
      <c r="T32" s="103"/>
      <c r="U32" s="104"/>
      <c r="V32" s="222">
        <f t="shared" si="15"/>
        <v>-0.31688466111771701</v>
      </c>
      <c r="W32" s="222">
        <f t="shared" si="15"/>
        <v>-0.33691275167785234</v>
      </c>
      <c r="X32" s="222">
        <f t="shared" si="15"/>
        <v>-0.29508196721311475</v>
      </c>
      <c r="Y32" s="255"/>
      <c r="Z32" s="255"/>
      <c r="AA32" s="255"/>
      <c r="AB32" s="256"/>
      <c r="AC32" s="105">
        <f t="shared" si="16"/>
        <v>-533</v>
      </c>
      <c r="AD32" s="82">
        <f t="shared" si="16"/>
        <v>-502</v>
      </c>
      <c r="AE32" s="83">
        <f t="shared" si="16"/>
        <v>-378</v>
      </c>
      <c r="AF32" s="107"/>
      <c r="AG32" s="107"/>
      <c r="AH32" s="107"/>
      <c r="AI32" s="108"/>
      <c r="AJ32" s="81">
        <f>IF(ISERROR(GETPIVOTDATA("VALUE",'CSS WK pvt'!$J$2,"DT_FILE",AJ$8,"COMMODITY",AJ$6,"TRIM_CAT",TRIM(B32),"TRIM_LINE",A30))=TRUE,0,GETPIVOTDATA("VALUE",'CSS WK pvt'!$J$2,"DT_FILE",AJ$8,"COMMODITY",AJ$6,"TRIM_CAT",TRIM(B32),"TRIM_LINE",A30))</f>
        <v>802</v>
      </c>
    </row>
    <row r="33" spans="1:36" s="76" customFormat="1" x14ac:dyDescent="0.25">
      <c r="A33" s="187"/>
      <c r="B33" s="77" t="s">
        <v>42</v>
      </c>
      <c r="C33" s="102">
        <v>658</v>
      </c>
      <c r="D33" s="103">
        <v>608</v>
      </c>
      <c r="E33" s="103">
        <v>937</v>
      </c>
      <c r="F33" s="103">
        <v>556</v>
      </c>
      <c r="G33" s="103">
        <v>501</v>
      </c>
      <c r="H33" s="103">
        <v>555</v>
      </c>
      <c r="I33" s="103">
        <v>552</v>
      </c>
      <c r="J33" s="103">
        <v>548</v>
      </c>
      <c r="K33" s="103">
        <v>481</v>
      </c>
      <c r="L33" s="103">
        <v>610</v>
      </c>
      <c r="M33" s="103">
        <v>662</v>
      </c>
      <c r="N33" s="104">
        <v>685</v>
      </c>
      <c r="O33" s="102">
        <v>994</v>
      </c>
      <c r="P33" s="103">
        <v>1555</v>
      </c>
      <c r="Q33" s="103">
        <v>798</v>
      </c>
      <c r="R33" s="103">
        <v>666</v>
      </c>
      <c r="S33" s="103"/>
      <c r="T33" s="103"/>
      <c r="U33" s="104"/>
      <c r="V33" s="222">
        <f t="shared" si="15"/>
        <v>0.51063829787234039</v>
      </c>
      <c r="W33" s="222">
        <f t="shared" si="15"/>
        <v>1.5575657894736843</v>
      </c>
      <c r="X33" s="222">
        <f t="shared" si="15"/>
        <v>-0.14834578441835647</v>
      </c>
      <c r="Y33" s="255"/>
      <c r="Z33" s="255"/>
      <c r="AA33" s="255"/>
      <c r="AB33" s="256"/>
      <c r="AC33" s="105">
        <f t="shared" si="16"/>
        <v>336</v>
      </c>
      <c r="AD33" s="82">
        <f t="shared" si="16"/>
        <v>947</v>
      </c>
      <c r="AE33" s="83">
        <f t="shared" si="16"/>
        <v>-139</v>
      </c>
      <c r="AF33" s="107"/>
      <c r="AG33" s="107"/>
      <c r="AH33" s="107"/>
      <c r="AI33" s="108"/>
      <c r="AJ33" s="81">
        <f>IF(ISERROR(GETPIVOTDATA("VALUE",'CSS WK pvt'!$J$2,"DT_FILE",AJ$8,"COMMODITY",AJ$6,"TRIM_CAT",TRIM(B33),"TRIM_LINE",A30))=TRUE,0,GETPIVOTDATA("VALUE",'CSS WK pvt'!$J$2,"DT_FILE",AJ$8,"COMMODITY",AJ$6,"TRIM_CAT",TRIM(B33),"TRIM_LINE",A30))</f>
        <v>666</v>
      </c>
    </row>
    <row r="34" spans="1:36" s="76" customFormat="1" x14ac:dyDescent="0.25">
      <c r="A34" s="187"/>
      <c r="B34" s="77" t="s">
        <v>43</v>
      </c>
      <c r="C34" s="102">
        <v>152</v>
      </c>
      <c r="D34" s="103">
        <v>118</v>
      </c>
      <c r="E34" s="103">
        <v>212</v>
      </c>
      <c r="F34" s="103">
        <v>114</v>
      </c>
      <c r="G34" s="103">
        <v>118</v>
      </c>
      <c r="H34" s="103">
        <v>120</v>
      </c>
      <c r="I34" s="103">
        <v>110</v>
      </c>
      <c r="J34" s="103">
        <v>106</v>
      </c>
      <c r="K34" s="103">
        <v>93</v>
      </c>
      <c r="L34" s="103">
        <v>143</v>
      </c>
      <c r="M34" s="103">
        <v>138</v>
      </c>
      <c r="N34" s="104">
        <v>136</v>
      </c>
      <c r="O34" s="102">
        <v>208</v>
      </c>
      <c r="P34" s="103">
        <v>341</v>
      </c>
      <c r="Q34" s="103">
        <v>188</v>
      </c>
      <c r="R34" s="103">
        <v>138</v>
      </c>
      <c r="S34" s="103"/>
      <c r="T34" s="103"/>
      <c r="U34" s="104"/>
      <c r="V34" s="222">
        <f t="shared" si="15"/>
        <v>0.36842105263157893</v>
      </c>
      <c r="W34" s="222">
        <f t="shared" si="15"/>
        <v>1.8898305084745763</v>
      </c>
      <c r="X34" s="222">
        <f t="shared" si="15"/>
        <v>-0.11320754716981132</v>
      </c>
      <c r="Y34" s="255"/>
      <c r="Z34" s="255"/>
      <c r="AA34" s="255"/>
      <c r="AB34" s="256"/>
      <c r="AC34" s="105">
        <f t="shared" si="16"/>
        <v>56</v>
      </c>
      <c r="AD34" s="82">
        <f t="shared" si="16"/>
        <v>223</v>
      </c>
      <c r="AE34" s="83">
        <f t="shared" si="16"/>
        <v>-24</v>
      </c>
      <c r="AF34" s="107"/>
      <c r="AG34" s="107"/>
      <c r="AH34" s="107"/>
      <c r="AI34" s="108"/>
      <c r="AJ34" s="81">
        <f>IF(ISERROR(GETPIVOTDATA("VALUE",'CSS WK pvt'!$J$2,"DT_FILE",AJ$8,"COMMODITY",AJ$6,"TRIM_CAT",TRIM(B34),"TRIM_LINE",A30))=TRUE,0,GETPIVOTDATA("VALUE",'CSS WK pvt'!$J$2,"DT_FILE",AJ$8,"COMMODITY",AJ$6,"TRIM_CAT",TRIM(B34),"TRIM_LINE",A30))</f>
        <v>138</v>
      </c>
    </row>
    <row r="35" spans="1:36" s="76" customFormat="1" x14ac:dyDescent="0.25">
      <c r="A35" s="187"/>
      <c r="B35" s="77" t="s">
        <v>44</v>
      </c>
      <c r="C35" s="102">
        <v>17</v>
      </c>
      <c r="D35" s="103">
        <v>13</v>
      </c>
      <c r="E35" s="103">
        <v>35</v>
      </c>
      <c r="F35" s="103">
        <v>11</v>
      </c>
      <c r="G35" s="103">
        <v>24</v>
      </c>
      <c r="H35" s="103">
        <v>13</v>
      </c>
      <c r="I35" s="103">
        <v>15</v>
      </c>
      <c r="J35" s="103">
        <v>8</v>
      </c>
      <c r="K35" s="103">
        <v>10</v>
      </c>
      <c r="L35" s="103">
        <v>16</v>
      </c>
      <c r="M35" s="103">
        <v>15</v>
      </c>
      <c r="N35" s="104">
        <v>26</v>
      </c>
      <c r="O35" s="102">
        <v>31</v>
      </c>
      <c r="P35" s="103">
        <v>49</v>
      </c>
      <c r="Q35" s="103">
        <v>20</v>
      </c>
      <c r="R35" s="103">
        <v>16</v>
      </c>
      <c r="S35" s="103"/>
      <c r="T35" s="103"/>
      <c r="U35" s="104"/>
      <c r="V35" s="222">
        <f t="shared" si="15"/>
        <v>0.82352941176470584</v>
      </c>
      <c r="W35" s="222">
        <f t="shared" si="15"/>
        <v>2.7692307692307692</v>
      </c>
      <c r="X35" s="222">
        <f t="shared" si="15"/>
        <v>-0.42857142857142855</v>
      </c>
      <c r="Y35" s="255"/>
      <c r="Z35" s="255"/>
      <c r="AA35" s="255"/>
      <c r="AB35" s="256"/>
      <c r="AC35" s="105">
        <f t="shared" si="16"/>
        <v>14</v>
      </c>
      <c r="AD35" s="82">
        <f t="shared" si="16"/>
        <v>36</v>
      </c>
      <c r="AE35" s="83">
        <f t="shared" si="16"/>
        <v>-15</v>
      </c>
      <c r="AF35" s="107"/>
      <c r="AG35" s="107"/>
      <c r="AH35" s="107"/>
      <c r="AI35" s="108"/>
      <c r="AJ35" s="81">
        <f>IF(ISERROR(GETPIVOTDATA("VALUE",'CSS WK pvt'!$J$2,"DT_FILE",AJ$8,"COMMODITY",AJ$6,"TRIM_CAT",TRIM(B35),"TRIM_LINE",A30))=TRUE,0,GETPIVOTDATA("VALUE",'CSS WK pvt'!$J$2,"DT_FILE",AJ$8,"COMMODITY",AJ$6,"TRIM_CAT",TRIM(B35),"TRIM_LINE",A30))</f>
        <v>16</v>
      </c>
    </row>
    <row r="36" spans="1:36" s="93" customFormat="1" x14ac:dyDescent="0.25">
      <c r="A36" s="188"/>
      <c r="B36" s="77" t="s">
        <v>45</v>
      </c>
      <c r="C36" s="173">
        <f>SUM(C31:C35)</f>
        <v>10298</v>
      </c>
      <c r="D36" s="174">
        <f t="shared" ref="D36:AJ36" si="17">SUM(D31:D35)</f>
        <v>11402</v>
      </c>
      <c r="E36" s="174">
        <f t="shared" si="17"/>
        <v>11805</v>
      </c>
      <c r="F36" s="174">
        <f t="shared" si="17"/>
        <v>9143</v>
      </c>
      <c r="G36" s="174">
        <f t="shared" si="17"/>
        <v>7218</v>
      </c>
      <c r="H36" s="174">
        <f t="shared" si="17"/>
        <v>7294</v>
      </c>
      <c r="I36" s="174">
        <f t="shared" si="17"/>
        <v>6827</v>
      </c>
      <c r="J36" s="174">
        <f t="shared" si="17"/>
        <v>7032</v>
      </c>
      <c r="K36" s="174">
        <f t="shared" si="17"/>
        <v>7842</v>
      </c>
      <c r="L36" s="174">
        <f t="shared" si="17"/>
        <v>7881</v>
      </c>
      <c r="M36" s="174">
        <f t="shared" si="17"/>
        <v>9591</v>
      </c>
      <c r="N36" s="175">
        <f t="shared" si="17"/>
        <v>10795</v>
      </c>
      <c r="O36" s="173">
        <f t="shared" si="17"/>
        <v>13728</v>
      </c>
      <c r="P36" s="174">
        <v>15441</v>
      </c>
      <c r="Q36" s="174">
        <v>11808</v>
      </c>
      <c r="R36" s="174">
        <v>10240</v>
      </c>
      <c r="S36" s="174"/>
      <c r="T36" s="174"/>
      <c r="U36" s="175"/>
      <c r="V36" s="257">
        <f t="shared" si="15"/>
        <v>0.33307438337541267</v>
      </c>
      <c r="W36" s="258">
        <f t="shared" si="15"/>
        <v>0.35423609893001229</v>
      </c>
      <c r="X36" s="259">
        <f t="shared" si="15"/>
        <v>2.5412960609911054E-4</v>
      </c>
      <c r="Y36" s="259"/>
      <c r="Z36" s="259"/>
      <c r="AA36" s="259"/>
      <c r="AB36" s="260"/>
      <c r="AC36" s="109">
        <f>SUM(AC31:AC35)</f>
        <v>3430</v>
      </c>
      <c r="AD36" s="176">
        <f t="shared" ref="AD36:AE36" si="18">SUM(AD31:AD35)</f>
        <v>4039</v>
      </c>
      <c r="AE36" s="177">
        <f t="shared" si="18"/>
        <v>3</v>
      </c>
      <c r="AF36" s="177"/>
      <c r="AG36" s="177"/>
      <c r="AH36" s="177"/>
      <c r="AI36" s="178"/>
      <c r="AJ36" s="109">
        <f t="shared" si="17"/>
        <v>10240</v>
      </c>
    </row>
    <row r="37" spans="1:36" s="76" customFormat="1" x14ac:dyDescent="0.25">
      <c r="A37" s="187">
        <f>+A30+1</f>
        <v>5</v>
      </c>
      <c r="B37" s="110" t="s">
        <v>22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111"/>
      <c r="P37" s="112"/>
      <c r="Q37" s="112"/>
      <c r="R37" s="112"/>
      <c r="S37" s="112"/>
      <c r="T37" s="112"/>
      <c r="U37" s="113"/>
      <c r="V37" s="261"/>
      <c r="W37" s="262"/>
      <c r="X37" s="263"/>
      <c r="Y37" s="263"/>
      <c r="Z37" s="263"/>
      <c r="AA37" s="263"/>
      <c r="AB37" s="264"/>
      <c r="AC37" s="114"/>
      <c r="AD37" s="115"/>
      <c r="AE37" s="116"/>
      <c r="AF37" s="116"/>
      <c r="AG37" s="116"/>
      <c r="AH37" s="116"/>
      <c r="AI37" s="117"/>
      <c r="AJ37" s="114"/>
    </row>
    <row r="38" spans="1:36" s="76" customFormat="1" x14ac:dyDescent="0.25">
      <c r="A38" s="187"/>
      <c r="B38" s="77" t="s">
        <v>40</v>
      </c>
      <c r="C38" s="102">
        <v>11562</v>
      </c>
      <c r="D38" s="103">
        <v>12789</v>
      </c>
      <c r="E38" s="103">
        <v>14421</v>
      </c>
      <c r="F38" s="103">
        <v>17086</v>
      </c>
      <c r="G38" s="103">
        <v>18106</v>
      </c>
      <c r="H38" s="103">
        <v>18224</v>
      </c>
      <c r="I38" s="103">
        <v>18211</v>
      </c>
      <c r="J38" s="103">
        <v>17399</v>
      </c>
      <c r="K38" s="103">
        <v>17154</v>
      </c>
      <c r="L38" s="103">
        <v>16996</v>
      </c>
      <c r="M38" s="103">
        <v>16813</v>
      </c>
      <c r="N38" s="104">
        <v>16313</v>
      </c>
      <c r="O38" s="102">
        <v>18169</v>
      </c>
      <c r="P38" s="103">
        <v>22814</v>
      </c>
      <c r="Q38" s="103">
        <v>26670</v>
      </c>
      <c r="R38" s="103">
        <v>27606</v>
      </c>
      <c r="S38" s="103"/>
      <c r="T38" s="103"/>
      <c r="U38" s="104"/>
      <c r="V38" s="222">
        <f t="shared" ref="V38:X43" si="19">IF(ISERROR((O38-C38)/C38)=TRUE,0,(O38-C38)/C38)</f>
        <v>0.57144092717522921</v>
      </c>
      <c r="W38" s="222">
        <f t="shared" si="19"/>
        <v>0.78387676909844395</v>
      </c>
      <c r="X38" s="222">
        <f t="shared" si="19"/>
        <v>0.84938631162887457</v>
      </c>
      <c r="Y38" s="255"/>
      <c r="Z38" s="255"/>
      <c r="AA38" s="255"/>
      <c r="AB38" s="256"/>
      <c r="AC38" s="105">
        <f t="shared" ref="AC38:AE42" si="20">O38-C38</f>
        <v>6607</v>
      </c>
      <c r="AD38" s="82">
        <f t="shared" si="20"/>
        <v>10025</v>
      </c>
      <c r="AE38" s="83">
        <f t="shared" si="20"/>
        <v>12249</v>
      </c>
      <c r="AF38" s="107"/>
      <c r="AG38" s="107"/>
      <c r="AH38" s="107"/>
      <c r="AI38" s="108"/>
      <c r="AJ38" s="81">
        <f>IF(ISERROR(GETPIVOTDATA("VALUE",'CSS WK pvt'!$J$2,"DT_FILE",AJ$8,"COMMODITY",AJ$6,"TRIM_CAT",TRIM(B38),"TRIM_LINE",A37))=TRUE,0,GETPIVOTDATA("VALUE",'CSS WK pvt'!$J$2,"DT_FILE",AJ$8,"COMMODITY",AJ$6,"TRIM_CAT",TRIM(B38),"TRIM_LINE",A37))</f>
        <v>27606</v>
      </c>
    </row>
    <row r="39" spans="1:36" s="76" customFormat="1" x14ac:dyDescent="0.25">
      <c r="A39" s="187"/>
      <c r="B39" s="77" t="s">
        <v>41</v>
      </c>
      <c r="C39" s="102">
        <v>5631</v>
      </c>
      <c r="D39" s="103">
        <v>6170</v>
      </c>
      <c r="E39" s="103">
        <v>5648</v>
      </c>
      <c r="F39" s="103">
        <v>4987</v>
      </c>
      <c r="G39" s="103">
        <v>4880</v>
      </c>
      <c r="H39" s="103">
        <v>5113</v>
      </c>
      <c r="I39" s="103">
        <v>5171</v>
      </c>
      <c r="J39" s="103">
        <v>5163</v>
      </c>
      <c r="K39" s="103">
        <v>5339</v>
      </c>
      <c r="L39" s="103">
        <v>5424</v>
      </c>
      <c r="M39" s="103">
        <v>5585</v>
      </c>
      <c r="N39" s="104">
        <v>4425</v>
      </c>
      <c r="O39" s="102">
        <v>4506</v>
      </c>
      <c r="P39" s="103">
        <v>4901</v>
      </c>
      <c r="Q39" s="103">
        <v>4899</v>
      </c>
      <c r="R39" s="103">
        <v>5055</v>
      </c>
      <c r="S39" s="103"/>
      <c r="T39" s="103"/>
      <c r="U39" s="104"/>
      <c r="V39" s="222">
        <f t="shared" si="19"/>
        <v>-0.19978689397975494</v>
      </c>
      <c r="W39" s="222">
        <f t="shared" si="19"/>
        <v>-0.20567260940032414</v>
      </c>
      <c r="X39" s="222">
        <f t="shared" si="19"/>
        <v>-0.13261331444759206</v>
      </c>
      <c r="Y39" s="255"/>
      <c r="Z39" s="255"/>
      <c r="AA39" s="255"/>
      <c r="AB39" s="256"/>
      <c r="AC39" s="105">
        <f t="shared" si="20"/>
        <v>-1125</v>
      </c>
      <c r="AD39" s="82">
        <f t="shared" si="20"/>
        <v>-1269</v>
      </c>
      <c r="AE39" s="83">
        <f t="shared" si="20"/>
        <v>-749</v>
      </c>
      <c r="AF39" s="107"/>
      <c r="AG39" s="107"/>
      <c r="AH39" s="107"/>
      <c r="AI39" s="108"/>
      <c r="AJ39" s="81">
        <f>IF(ISERROR(GETPIVOTDATA("VALUE",'CSS WK pvt'!$J$2,"DT_FILE",AJ$8,"COMMODITY",AJ$6,"TRIM_CAT",TRIM(B39),"TRIM_LINE",A37))=TRUE,0,GETPIVOTDATA("VALUE",'CSS WK pvt'!$J$2,"DT_FILE",AJ$8,"COMMODITY",AJ$6,"TRIM_CAT",TRIM(B39),"TRIM_LINE",A37))</f>
        <v>5055</v>
      </c>
    </row>
    <row r="40" spans="1:36" s="76" customFormat="1" x14ac:dyDescent="0.25">
      <c r="A40" s="187"/>
      <c r="B40" s="77" t="s">
        <v>42</v>
      </c>
      <c r="C40" s="102">
        <v>337</v>
      </c>
      <c r="D40" s="103">
        <v>437</v>
      </c>
      <c r="E40" s="103">
        <v>518</v>
      </c>
      <c r="F40" s="103">
        <v>682</v>
      </c>
      <c r="G40" s="103">
        <v>599</v>
      </c>
      <c r="H40" s="103">
        <v>594</v>
      </c>
      <c r="I40" s="103">
        <v>585</v>
      </c>
      <c r="J40" s="103">
        <v>572</v>
      </c>
      <c r="K40" s="103">
        <v>572</v>
      </c>
      <c r="L40" s="103">
        <v>490</v>
      </c>
      <c r="M40" s="103">
        <v>532</v>
      </c>
      <c r="N40" s="104">
        <v>409</v>
      </c>
      <c r="O40" s="102">
        <v>552</v>
      </c>
      <c r="P40" s="103">
        <v>1056</v>
      </c>
      <c r="Q40" s="103">
        <v>1687</v>
      </c>
      <c r="R40" s="103">
        <v>1742</v>
      </c>
      <c r="S40" s="103"/>
      <c r="T40" s="103"/>
      <c r="U40" s="104"/>
      <c r="V40" s="222">
        <f t="shared" si="19"/>
        <v>0.63798219584569738</v>
      </c>
      <c r="W40" s="222">
        <f t="shared" si="19"/>
        <v>1.4164759725400458</v>
      </c>
      <c r="X40" s="222">
        <f t="shared" si="19"/>
        <v>2.2567567567567566</v>
      </c>
      <c r="Y40" s="255"/>
      <c r="Z40" s="255"/>
      <c r="AA40" s="255"/>
      <c r="AB40" s="256"/>
      <c r="AC40" s="105">
        <f t="shared" si="20"/>
        <v>215</v>
      </c>
      <c r="AD40" s="82">
        <f t="shared" si="20"/>
        <v>619</v>
      </c>
      <c r="AE40" s="83">
        <f t="shared" si="20"/>
        <v>1169</v>
      </c>
      <c r="AF40" s="107"/>
      <c r="AG40" s="107"/>
      <c r="AH40" s="107"/>
      <c r="AI40" s="108"/>
      <c r="AJ40" s="81">
        <f>IF(ISERROR(GETPIVOTDATA("VALUE",'CSS WK pvt'!$J$2,"DT_FILE",AJ$8,"COMMODITY",AJ$6,"TRIM_CAT",TRIM(B40),"TRIM_LINE",A37))=TRUE,0,GETPIVOTDATA("VALUE",'CSS WK pvt'!$J$2,"DT_FILE",AJ$8,"COMMODITY",AJ$6,"TRIM_CAT",TRIM(B40),"TRIM_LINE",A37))</f>
        <v>1742</v>
      </c>
    </row>
    <row r="41" spans="1:36" s="76" customFormat="1" x14ac:dyDescent="0.25">
      <c r="A41" s="187"/>
      <c r="B41" s="77" t="s">
        <v>43</v>
      </c>
      <c r="C41" s="102">
        <v>93</v>
      </c>
      <c r="D41" s="103">
        <v>122</v>
      </c>
      <c r="E41" s="103">
        <v>114</v>
      </c>
      <c r="F41" s="103">
        <v>139</v>
      </c>
      <c r="G41" s="103">
        <v>142</v>
      </c>
      <c r="H41" s="103">
        <v>128</v>
      </c>
      <c r="I41" s="103">
        <v>123</v>
      </c>
      <c r="J41" s="103">
        <v>142</v>
      </c>
      <c r="K41" s="103">
        <v>132</v>
      </c>
      <c r="L41" s="103">
        <v>114</v>
      </c>
      <c r="M41" s="103">
        <v>119</v>
      </c>
      <c r="N41" s="104">
        <v>96</v>
      </c>
      <c r="O41" s="102">
        <v>112</v>
      </c>
      <c r="P41" s="103">
        <v>202</v>
      </c>
      <c r="Q41" s="103">
        <v>283</v>
      </c>
      <c r="R41" s="103">
        <v>313</v>
      </c>
      <c r="S41" s="103"/>
      <c r="T41" s="103"/>
      <c r="U41" s="104"/>
      <c r="V41" s="222">
        <f t="shared" si="19"/>
        <v>0.20430107526881722</v>
      </c>
      <c r="W41" s="222">
        <f t="shared" si="19"/>
        <v>0.65573770491803274</v>
      </c>
      <c r="X41" s="222">
        <f t="shared" si="19"/>
        <v>1.4824561403508771</v>
      </c>
      <c r="Y41" s="255"/>
      <c r="Z41" s="255"/>
      <c r="AA41" s="255"/>
      <c r="AB41" s="256"/>
      <c r="AC41" s="105">
        <f t="shared" si="20"/>
        <v>19</v>
      </c>
      <c r="AD41" s="82">
        <f t="shared" si="20"/>
        <v>80</v>
      </c>
      <c r="AE41" s="83">
        <f t="shared" si="20"/>
        <v>169</v>
      </c>
      <c r="AF41" s="107"/>
      <c r="AG41" s="107"/>
      <c r="AH41" s="107"/>
      <c r="AI41" s="108"/>
      <c r="AJ41" s="81">
        <f>IF(ISERROR(GETPIVOTDATA("VALUE",'CSS WK pvt'!$J$2,"DT_FILE",AJ$8,"COMMODITY",AJ$6,"TRIM_CAT",TRIM(B41),"TRIM_LINE",A37))=TRUE,0,GETPIVOTDATA("VALUE",'CSS WK pvt'!$J$2,"DT_FILE",AJ$8,"COMMODITY",AJ$6,"TRIM_CAT",TRIM(B41),"TRIM_LINE",A37))</f>
        <v>313</v>
      </c>
    </row>
    <row r="42" spans="1:36" s="76" customFormat="1" x14ac:dyDescent="0.25">
      <c r="A42" s="187"/>
      <c r="B42" s="77" t="s">
        <v>44</v>
      </c>
      <c r="C42" s="102">
        <v>14</v>
      </c>
      <c r="D42" s="103">
        <v>14</v>
      </c>
      <c r="E42" s="103">
        <v>14</v>
      </c>
      <c r="F42" s="103">
        <v>13</v>
      </c>
      <c r="G42" s="103">
        <v>15</v>
      </c>
      <c r="H42" s="103">
        <v>19</v>
      </c>
      <c r="I42" s="103">
        <v>19</v>
      </c>
      <c r="J42" s="103">
        <v>17</v>
      </c>
      <c r="K42" s="103">
        <v>18</v>
      </c>
      <c r="L42" s="103">
        <v>16</v>
      </c>
      <c r="M42" s="103">
        <v>18</v>
      </c>
      <c r="N42" s="104">
        <v>11</v>
      </c>
      <c r="O42" s="102">
        <v>14</v>
      </c>
      <c r="P42" s="103">
        <v>22</v>
      </c>
      <c r="Q42" s="103">
        <v>42</v>
      </c>
      <c r="R42" s="103">
        <v>47</v>
      </c>
      <c r="S42" s="103"/>
      <c r="T42" s="103"/>
      <c r="U42" s="104"/>
      <c r="V42" s="222">
        <f t="shared" si="19"/>
        <v>0</v>
      </c>
      <c r="W42" s="222">
        <f t="shared" si="19"/>
        <v>0.5714285714285714</v>
      </c>
      <c r="X42" s="222">
        <f t="shared" si="19"/>
        <v>2</v>
      </c>
      <c r="Y42" s="255"/>
      <c r="Z42" s="255"/>
      <c r="AA42" s="255"/>
      <c r="AB42" s="256"/>
      <c r="AC42" s="105">
        <f t="shared" si="20"/>
        <v>0</v>
      </c>
      <c r="AD42" s="82">
        <f t="shared" si="20"/>
        <v>8</v>
      </c>
      <c r="AE42" s="83">
        <f t="shared" si="20"/>
        <v>28</v>
      </c>
      <c r="AF42" s="107"/>
      <c r="AG42" s="107"/>
      <c r="AH42" s="107"/>
      <c r="AI42" s="108"/>
      <c r="AJ42" s="81">
        <f>IF(ISERROR(GETPIVOTDATA("VALUE",'CSS WK pvt'!$J$2,"DT_FILE",AJ$8,"COMMODITY",AJ$6,"TRIM_CAT",TRIM(B42),"TRIM_LINE",A37))=TRUE,0,GETPIVOTDATA("VALUE",'CSS WK pvt'!$J$2,"DT_FILE",AJ$8,"COMMODITY",AJ$6,"TRIM_CAT",TRIM(B42),"TRIM_LINE",A37))</f>
        <v>47</v>
      </c>
    </row>
    <row r="43" spans="1:36" s="93" customFormat="1" ht="15.75" thickBot="1" x14ac:dyDescent="0.3">
      <c r="A43" s="188"/>
      <c r="B43" s="85" t="s">
        <v>45</v>
      </c>
      <c r="C43" s="86">
        <f>SUM(C38:C42)</f>
        <v>17637</v>
      </c>
      <c r="D43" s="87">
        <f t="shared" ref="D43:AJ43" si="21">SUM(D38:D42)</f>
        <v>19532</v>
      </c>
      <c r="E43" s="87">
        <f t="shared" si="21"/>
        <v>20715</v>
      </c>
      <c r="F43" s="87">
        <f t="shared" si="21"/>
        <v>22907</v>
      </c>
      <c r="G43" s="87">
        <f t="shared" si="21"/>
        <v>23742</v>
      </c>
      <c r="H43" s="87">
        <f t="shared" si="21"/>
        <v>24078</v>
      </c>
      <c r="I43" s="87">
        <f t="shared" si="21"/>
        <v>24109</v>
      </c>
      <c r="J43" s="87">
        <f t="shared" si="21"/>
        <v>23293</v>
      </c>
      <c r="K43" s="87">
        <f t="shared" si="21"/>
        <v>23215</v>
      </c>
      <c r="L43" s="87">
        <f t="shared" si="21"/>
        <v>23040</v>
      </c>
      <c r="M43" s="87">
        <f t="shared" si="21"/>
        <v>23067</v>
      </c>
      <c r="N43" s="88">
        <f t="shared" si="21"/>
        <v>21254</v>
      </c>
      <c r="O43" s="86">
        <f t="shared" si="21"/>
        <v>23353</v>
      </c>
      <c r="P43" s="87">
        <v>28995</v>
      </c>
      <c r="Q43" s="87">
        <v>33581</v>
      </c>
      <c r="R43" s="87">
        <v>34763</v>
      </c>
      <c r="S43" s="87"/>
      <c r="T43" s="87"/>
      <c r="U43" s="88"/>
      <c r="V43" s="223">
        <f t="shared" si="19"/>
        <v>0.32409139876396215</v>
      </c>
      <c r="W43" s="227">
        <f t="shared" si="19"/>
        <v>0.48448699569936515</v>
      </c>
      <c r="X43" s="228">
        <f t="shared" si="19"/>
        <v>0.62109582428192134</v>
      </c>
      <c r="Y43" s="228"/>
      <c r="Z43" s="228"/>
      <c r="AA43" s="228"/>
      <c r="AB43" s="229"/>
      <c r="AC43" s="89">
        <f>SUM(AC38:AC42)</f>
        <v>5716</v>
      </c>
      <c r="AD43" s="90">
        <f t="shared" ref="AD43:AE43" si="22">SUM(AD38:AD42)</f>
        <v>9463</v>
      </c>
      <c r="AE43" s="91">
        <f t="shared" si="22"/>
        <v>12866</v>
      </c>
      <c r="AF43" s="91"/>
      <c r="AG43" s="91"/>
      <c r="AH43" s="91"/>
      <c r="AI43" s="92"/>
      <c r="AJ43" s="89">
        <f t="shared" si="21"/>
        <v>34763</v>
      </c>
    </row>
    <row r="44" spans="1:36" s="49" customFormat="1" x14ac:dyDescent="0.25">
      <c r="A44" s="187">
        <f>+A37+1</f>
        <v>6</v>
      </c>
      <c r="B44" s="48" t="s">
        <v>32</v>
      </c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20"/>
      <c r="O44" s="118"/>
      <c r="P44" s="119"/>
      <c r="Q44" s="119"/>
      <c r="R44" s="119"/>
      <c r="S44" s="119"/>
      <c r="T44" s="119"/>
      <c r="U44" s="120"/>
      <c r="V44" s="249"/>
      <c r="W44" s="250"/>
      <c r="X44" s="251"/>
      <c r="Y44" s="251"/>
      <c r="Z44" s="251"/>
      <c r="AA44" s="251"/>
      <c r="AB44" s="252"/>
      <c r="AC44" s="121"/>
      <c r="AD44" s="122"/>
      <c r="AE44" s="123"/>
      <c r="AF44" s="123"/>
      <c r="AG44" s="123"/>
      <c r="AH44" s="123"/>
      <c r="AI44" s="124"/>
      <c r="AJ44" s="121"/>
    </row>
    <row r="45" spans="1:36" s="49" customFormat="1" x14ac:dyDescent="0.25">
      <c r="A45" s="187"/>
      <c r="B45" s="50" t="s">
        <v>40</v>
      </c>
      <c r="C45" s="51">
        <v>7200858.8600000003</v>
      </c>
      <c r="D45" s="52">
        <v>7610013.6399999997</v>
      </c>
      <c r="E45" s="52">
        <v>5193594.49</v>
      </c>
      <c r="F45" s="52">
        <v>3077455.57</v>
      </c>
      <c r="G45" s="52">
        <v>2539827.44</v>
      </c>
      <c r="H45" s="52">
        <v>1773303.61</v>
      </c>
      <c r="I45" s="52">
        <v>1692229.04</v>
      </c>
      <c r="J45" s="52">
        <v>1663539.47</v>
      </c>
      <c r="K45" s="52">
        <v>2297456.77</v>
      </c>
      <c r="L45" s="52">
        <v>2963298.5</v>
      </c>
      <c r="M45" s="52">
        <v>5066087.45</v>
      </c>
      <c r="N45" s="53">
        <v>7519310.4800000004</v>
      </c>
      <c r="O45" s="51">
        <v>8003626.3300000001</v>
      </c>
      <c r="P45" s="52">
        <v>7558729</v>
      </c>
      <c r="Q45" s="52">
        <v>6228666</v>
      </c>
      <c r="R45" s="52">
        <v>6174408</v>
      </c>
      <c r="S45" s="52"/>
      <c r="T45" s="52"/>
      <c r="U45" s="53"/>
      <c r="V45" s="222">
        <f t="shared" ref="V45:X50" si="23">IF(ISERROR((O45-C45)/C45)=TRUE,0,(O45-C45)/C45)</f>
        <v>0.11148218366829643</v>
      </c>
      <c r="W45" s="222">
        <f t="shared" si="23"/>
        <v>-6.739099616121012E-3</v>
      </c>
      <c r="X45" s="222">
        <f t="shared" si="23"/>
        <v>0.19929771413478214</v>
      </c>
      <c r="Y45" s="255"/>
      <c r="Z45" s="255"/>
      <c r="AA45" s="255"/>
      <c r="AB45" s="256"/>
      <c r="AC45" s="54">
        <f t="shared" ref="AC45:AE49" si="24">O45-C45</f>
        <v>802767.46999999974</v>
      </c>
      <c r="AD45" s="82">
        <f t="shared" si="24"/>
        <v>-51284.639999999665</v>
      </c>
      <c r="AE45" s="83">
        <f t="shared" si="24"/>
        <v>1035071.5099999998</v>
      </c>
      <c r="AF45" s="56"/>
      <c r="AG45" s="56"/>
      <c r="AH45" s="56"/>
      <c r="AI45" s="57"/>
      <c r="AJ45" s="81">
        <f>IF(ISERROR(GETPIVOTDATA("VALUE",'CSS WK pvt'!$J$2,"DT_FILE",AJ$8,"COMMODITY",AJ$6,"TRIM_CAT",TRIM(B45),"TRIM_LINE",A44))=TRUE,0,GETPIVOTDATA("VALUE",'CSS WK pvt'!$J$2,"DT_FILE",AJ$8,"COMMODITY",AJ$6,"TRIM_CAT",TRIM(B45),"TRIM_LINE",A44))</f>
        <v>6174408</v>
      </c>
    </row>
    <row r="46" spans="1:36" s="49" customFormat="1" x14ac:dyDescent="0.25">
      <c r="A46" s="187"/>
      <c r="B46" s="50" t="s">
        <v>41</v>
      </c>
      <c r="C46" s="51">
        <v>1735646.42</v>
      </c>
      <c r="D46" s="52">
        <v>1708636.9</v>
      </c>
      <c r="E46" s="52">
        <v>1150702.98</v>
      </c>
      <c r="F46" s="52">
        <v>600476.67000000004</v>
      </c>
      <c r="G46" s="52">
        <v>438601.55</v>
      </c>
      <c r="H46" s="52">
        <v>303780.27</v>
      </c>
      <c r="I46" s="52">
        <v>289911.14</v>
      </c>
      <c r="J46" s="52">
        <v>309782.49</v>
      </c>
      <c r="K46" s="52">
        <v>473186.83</v>
      </c>
      <c r="L46" s="52">
        <v>638140.68999999994</v>
      </c>
      <c r="M46" s="52">
        <v>1082244.6299999999</v>
      </c>
      <c r="N46" s="53">
        <v>1067624.1100000001</v>
      </c>
      <c r="O46" s="51">
        <v>999449.82</v>
      </c>
      <c r="P46" s="52">
        <v>880753</v>
      </c>
      <c r="Q46" s="52">
        <v>742287</v>
      </c>
      <c r="R46" s="52">
        <v>734165</v>
      </c>
      <c r="S46" s="52"/>
      <c r="T46" s="52"/>
      <c r="U46" s="53"/>
      <c r="V46" s="222">
        <f t="shared" si="23"/>
        <v>-0.42416277389031803</v>
      </c>
      <c r="W46" s="222">
        <f t="shared" si="23"/>
        <v>-0.48452886625590258</v>
      </c>
      <c r="X46" s="222">
        <f t="shared" si="23"/>
        <v>-0.35492736796423346</v>
      </c>
      <c r="Y46" s="255"/>
      <c r="Z46" s="255"/>
      <c r="AA46" s="255"/>
      <c r="AB46" s="256"/>
      <c r="AC46" s="54">
        <f t="shared" si="24"/>
        <v>-736196.6</v>
      </c>
      <c r="AD46" s="82">
        <f t="shared" si="24"/>
        <v>-827883.89999999991</v>
      </c>
      <c r="AE46" s="83">
        <f t="shared" si="24"/>
        <v>-408415.98</v>
      </c>
      <c r="AF46" s="56"/>
      <c r="AG46" s="56"/>
      <c r="AH46" s="56"/>
      <c r="AI46" s="57"/>
      <c r="AJ46" s="81">
        <f>IF(ISERROR(GETPIVOTDATA("VALUE",'CSS WK pvt'!$J$2,"DT_FILE",AJ$8,"COMMODITY",AJ$6,"TRIM_CAT",TRIM(B46),"TRIM_LINE",A44))=TRUE,0,GETPIVOTDATA("VALUE",'CSS WK pvt'!$J$2,"DT_FILE",AJ$8,"COMMODITY",AJ$6,"TRIM_CAT",TRIM(B46),"TRIM_LINE",A44))</f>
        <v>734165</v>
      </c>
    </row>
    <row r="47" spans="1:36" s="49" customFormat="1" x14ac:dyDescent="0.25">
      <c r="A47" s="187"/>
      <c r="B47" s="50" t="s">
        <v>42</v>
      </c>
      <c r="C47" s="51">
        <v>748062.74</v>
      </c>
      <c r="D47" s="52">
        <v>838850.9</v>
      </c>
      <c r="E47" s="52">
        <v>472798.92</v>
      </c>
      <c r="F47" s="52">
        <v>240876.88</v>
      </c>
      <c r="G47" s="52">
        <v>200855.56</v>
      </c>
      <c r="H47" s="52">
        <v>147483.19</v>
      </c>
      <c r="I47" s="52">
        <v>176237.11</v>
      </c>
      <c r="J47" s="52">
        <v>146582.34</v>
      </c>
      <c r="K47" s="52">
        <v>203832.13</v>
      </c>
      <c r="L47" s="52">
        <v>277291.51</v>
      </c>
      <c r="M47" s="52">
        <v>472860.88</v>
      </c>
      <c r="N47" s="53">
        <v>718306.24</v>
      </c>
      <c r="O47" s="51">
        <v>945157.18</v>
      </c>
      <c r="P47" s="52">
        <v>1109718</v>
      </c>
      <c r="Q47" s="52">
        <v>594687</v>
      </c>
      <c r="R47" s="52">
        <v>590428</v>
      </c>
      <c r="S47" s="52"/>
      <c r="T47" s="52"/>
      <c r="U47" s="53"/>
      <c r="V47" s="222">
        <f t="shared" si="23"/>
        <v>0.26347314130362925</v>
      </c>
      <c r="W47" s="222">
        <f t="shared" si="23"/>
        <v>0.3229025563422534</v>
      </c>
      <c r="X47" s="222">
        <f t="shared" si="23"/>
        <v>0.25780109649996669</v>
      </c>
      <c r="Y47" s="255"/>
      <c r="Z47" s="255"/>
      <c r="AA47" s="255"/>
      <c r="AB47" s="256"/>
      <c r="AC47" s="54">
        <f t="shared" si="24"/>
        <v>197094.44000000006</v>
      </c>
      <c r="AD47" s="82">
        <f t="shared" si="24"/>
        <v>270867.09999999998</v>
      </c>
      <c r="AE47" s="83">
        <f t="shared" si="24"/>
        <v>121888.08000000002</v>
      </c>
      <c r="AF47" s="56"/>
      <c r="AG47" s="56"/>
      <c r="AH47" s="56"/>
      <c r="AI47" s="57"/>
      <c r="AJ47" s="81">
        <f>IF(ISERROR(GETPIVOTDATA("VALUE",'CSS WK pvt'!$J$2,"DT_FILE",AJ$8,"COMMODITY",AJ$6,"TRIM_CAT",TRIM(B47),"TRIM_LINE",A44))=TRUE,0,GETPIVOTDATA("VALUE",'CSS WK pvt'!$J$2,"DT_FILE",AJ$8,"COMMODITY",AJ$6,"TRIM_CAT",TRIM(B47),"TRIM_LINE",A44))</f>
        <v>590428</v>
      </c>
    </row>
    <row r="48" spans="1:36" s="49" customFormat="1" x14ac:dyDescent="0.25">
      <c r="A48" s="187"/>
      <c r="B48" s="50" t="s">
        <v>43</v>
      </c>
      <c r="C48" s="51">
        <v>876449.77</v>
      </c>
      <c r="D48" s="52">
        <v>930671.42</v>
      </c>
      <c r="E48" s="52">
        <v>608276.87</v>
      </c>
      <c r="F48" s="52">
        <v>373744.56</v>
      </c>
      <c r="G48" s="52">
        <v>334710.89</v>
      </c>
      <c r="H48" s="52">
        <v>230159.04</v>
      </c>
      <c r="I48" s="52">
        <v>222364.83</v>
      </c>
      <c r="J48" s="52">
        <v>272219.13</v>
      </c>
      <c r="K48" s="52">
        <v>377976.33</v>
      </c>
      <c r="L48" s="52">
        <v>471538.91</v>
      </c>
      <c r="M48" s="52">
        <v>509907.97</v>
      </c>
      <c r="N48" s="53">
        <v>716930.24</v>
      </c>
      <c r="O48" s="51">
        <v>819108.33</v>
      </c>
      <c r="P48" s="52">
        <v>1175746</v>
      </c>
      <c r="Q48" s="52">
        <v>653197</v>
      </c>
      <c r="R48" s="52">
        <v>773782</v>
      </c>
      <c r="S48" s="52"/>
      <c r="T48" s="52"/>
      <c r="U48" s="53"/>
      <c r="V48" s="222">
        <f t="shared" si="23"/>
        <v>-6.542467345276394E-2</v>
      </c>
      <c r="W48" s="222">
        <f t="shared" si="23"/>
        <v>0.26333094015071395</v>
      </c>
      <c r="X48" s="222">
        <f t="shared" si="23"/>
        <v>7.3848163912594619E-2</v>
      </c>
      <c r="Y48" s="255"/>
      <c r="Z48" s="255"/>
      <c r="AA48" s="255"/>
      <c r="AB48" s="256"/>
      <c r="AC48" s="54">
        <f t="shared" si="24"/>
        <v>-57341.440000000061</v>
      </c>
      <c r="AD48" s="82">
        <f t="shared" si="24"/>
        <v>245074.57999999996</v>
      </c>
      <c r="AE48" s="83">
        <f t="shared" si="24"/>
        <v>44920.130000000005</v>
      </c>
      <c r="AF48" s="56"/>
      <c r="AG48" s="56"/>
      <c r="AH48" s="56"/>
      <c r="AI48" s="57"/>
      <c r="AJ48" s="81">
        <f>IF(ISERROR(GETPIVOTDATA("VALUE",'CSS WK pvt'!$J$2,"DT_FILE",AJ$8,"COMMODITY",AJ$6,"TRIM_CAT",TRIM(B48),"TRIM_LINE",A44))=TRUE,0,GETPIVOTDATA("VALUE",'CSS WK pvt'!$J$2,"DT_FILE",AJ$8,"COMMODITY",AJ$6,"TRIM_CAT",TRIM(B48),"TRIM_LINE",A44))</f>
        <v>773782</v>
      </c>
    </row>
    <row r="49" spans="1:36" s="49" customFormat="1" x14ac:dyDescent="0.25">
      <c r="A49" s="187"/>
      <c r="B49" s="50" t="s">
        <v>44</v>
      </c>
      <c r="C49" s="51">
        <v>418102.07</v>
      </c>
      <c r="D49" s="52">
        <v>700402.77</v>
      </c>
      <c r="E49" s="52">
        <v>499435.2</v>
      </c>
      <c r="F49" s="52">
        <v>195038.65</v>
      </c>
      <c r="G49" s="52">
        <v>284631.52</v>
      </c>
      <c r="H49" s="52">
        <v>197461.27</v>
      </c>
      <c r="I49" s="52">
        <v>261721.85</v>
      </c>
      <c r="J49" s="52">
        <v>150271.67999999999</v>
      </c>
      <c r="K49" s="52">
        <v>265206.84999999998</v>
      </c>
      <c r="L49" s="52">
        <v>351734.11</v>
      </c>
      <c r="M49" s="52">
        <v>530685.99</v>
      </c>
      <c r="N49" s="53">
        <v>654097.78</v>
      </c>
      <c r="O49" s="51">
        <v>961456.89</v>
      </c>
      <c r="P49" s="52">
        <v>1040094</v>
      </c>
      <c r="Q49" s="52">
        <v>488549</v>
      </c>
      <c r="R49" s="52">
        <v>1012689</v>
      </c>
      <c r="S49" s="52"/>
      <c r="T49" s="52"/>
      <c r="U49" s="53"/>
      <c r="V49" s="222">
        <f t="shared" si="23"/>
        <v>1.299574575174909</v>
      </c>
      <c r="W49" s="222">
        <f t="shared" si="23"/>
        <v>0.48499412702208472</v>
      </c>
      <c r="X49" s="222">
        <f t="shared" si="23"/>
        <v>-2.1797021915956286E-2</v>
      </c>
      <c r="Y49" s="255"/>
      <c r="Z49" s="255"/>
      <c r="AA49" s="255"/>
      <c r="AB49" s="256"/>
      <c r="AC49" s="54">
        <f t="shared" si="24"/>
        <v>543354.82000000007</v>
      </c>
      <c r="AD49" s="82">
        <f t="shared" si="24"/>
        <v>339691.23</v>
      </c>
      <c r="AE49" s="83">
        <f t="shared" si="24"/>
        <v>-10886.200000000012</v>
      </c>
      <c r="AF49" s="56"/>
      <c r="AG49" s="56"/>
      <c r="AH49" s="56"/>
      <c r="AI49" s="57"/>
      <c r="AJ49" s="81">
        <f>IF(ISERROR(GETPIVOTDATA("VALUE",'CSS WK pvt'!$J$2,"DT_FILE",AJ$8,"COMMODITY",AJ$6,"TRIM_CAT",TRIM(B49),"TRIM_LINE",A44))=TRUE,0,GETPIVOTDATA("VALUE",'CSS WK pvt'!$J$2,"DT_FILE",AJ$8,"COMMODITY",AJ$6,"TRIM_CAT",TRIM(B49),"TRIM_LINE",A44))</f>
        <v>1012689</v>
      </c>
    </row>
    <row r="50" spans="1:36" s="165" customFormat="1" x14ac:dyDescent="0.25">
      <c r="A50" s="188"/>
      <c r="B50" s="50" t="s">
        <v>45</v>
      </c>
      <c r="C50" s="179">
        <f>SUM(C45:C49)</f>
        <v>10979119.860000001</v>
      </c>
      <c r="D50" s="180">
        <f t="shared" ref="D50:AJ50" si="25">SUM(D45:D49)</f>
        <v>11788575.629999999</v>
      </c>
      <c r="E50" s="180">
        <f t="shared" si="25"/>
        <v>7924808.4600000009</v>
      </c>
      <c r="F50" s="180">
        <f t="shared" si="25"/>
        <v>4487592.33</v>
      </c>
      <c r="G50" s="180">
        <f t="shared" si="25"/>
        <v>3798626.96</v>
      </c>
      <c r="H50" s="180">
        <f t="shared" si="25"/>
        <v>2652187.3800000004</v>
      </c>
      <c r="I50" s="180">
        <f t="shared" si="25"/>
        <v>2642463.9700000002</v>
      </c>
      <c r="J50" s="180">
        <f t="shared" si="25"/>
        <v>2542395.11</v>
      </c>
      <c r="K50" s="180">
        <f t="shared" si="25"/>
        <v>3617658.91</v>
      </c>
      <c r="L50" s="180">
        <f t="shared" si="25"/>
        <v>4702003.7200000007</v>
      </c>
      <c r="M50" s="180">
        <f t="shared" si="25"/>
        <v>7661786.9199999999</v>
      </c>
      <c r="N50" s="181">
        <f t="shared" si="25"/>
        <v>10676268.85</v>
      </c>
      <c r="O50" s="179">
        <f t="shared" si="25"/>
        <v>11728798.550000001</v>
      </c>
      <c r="P50" s="180">
        <v>11765040</v>
      </c>
      <c r="Q50" s="180">
        <v>8707386</v>
      </c>
      <c r="R50" s="180">
        <v>9285472</v>
      </c>
      <c r="S50" s="180"/>
      <c r="T50" s="180"/>
      <c r="U50" s="181"/>
      <c r="V50" s="257">
        <f t="shared" si="23"/>
        <v>6.8282221121502479E-2</v>
      </c>
      <c r="W50" s="258">
        <f t="shared" si="23"/>
        <v>-1.9964778391126934E-3</v>
      </c>
      <c r="X50" s="259">
        <f t="shared" si="23"/>
        <v>9.8750341279541659E-2</v>
      </c>
      <c r="Y50" s="259"/>
      <c r="Z50" s="259"/>
      <c r="AA50" s="259"/>
      <c r="AB50" s="260"/>
      <c r="AC50" s="58">
        <f t="shared" ref="AC50:AE64" si="26">SUM(AC45:AC49)</f>
        <v>749678.68999999983</v>
      </c>
      <c r="AD50" s="182">
        <f t="shared" si="26"/>
        <v>-23535.629999999655</v>
      </c>
      <c r="AE50" s="183">
        <f t="shared" si="26"/>
        <v>782577.5399999998</v>
      </c>
      <c r="AF50" s="183"/>
      <c r="AG50" s="183"/>
      <c r="AH50" s="183"/>
      <c r="AI50" s="184"/>
      <c r="AJ50" s="58">
        <f t="shared" si="25"/>
        <v>9285472</v>
      </c>
    </row>
    <row r="51" spans="1:36" s="49" customFormat="1" x14ac:dyDescent="0.25">
      <c r="A51" s="187">
        <f>+A44+1</f>
        <v>7</v>
      </c>
      <c r="B51" s="59" t="s">
        <v>33</v>
      </c>
      <c r="C51" s="6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60"/>
      <c r="P51" s="61"/>
      <c r="Q51" s="61"/>
      <c r="R51" s="61"/>
      <c r="S51" s="61"/>
      <c r="T51" s="61"/>
      <c r="U51" s="62"/>
      <c r="V51" s="261"/>
      <c r="W51" s="262"/>
      <c r="X51" s="263"/>
      <c r="Y51" s="263"/>
      <c r="Z51" s="263"/>
      <c r="AA51" s="263"/>
      <c r="AB51" s="264"/>
      <c r="AC51" s="63"/>
      <c r="AD51" s="64"/>
      <c r="AE51" s="65"/>
      <c r="AF51" s="65"/>
      <c r="AG51" s="65"/>
      <c r="AH51" s="65"/>
      <c r="AI51" s="66"/>
      <c r="AJ51" s="63"/>
    </row>
    <row r="52" spans="1:36" s="49" customFormat="1" x14ac:dyDescent="0.25">
      <c r="A52" s="187"/>
      <c r="B52" s="50" t="s">
        <v>40</v>
      </c>
      <c r="C52" s="51">
        <v>2996408.4</v>
      </c>
      <c r="D52" s="52">
        <v>3711976.19</v>
      </c>
      <c r="E52" s="52">
        <v>3965360.09</v>
      </c>
      <c r="F52" s="52">
        <v>2881558.79</v>
      </c>
      <c r="G52" s="52">
        <v>1910007.44</v>
      </c>
      <c r="H52" s="52">
        <v>1357193.62</v>
      </c>
      <c r="I52" s="52">
        <v>1016667.96</v>
      </c>
      <c r="J52" s="52">
        <v>986992.66</v>
      </c>
      <c r="K52" s="52">
        <v>998224.52</v>
      </c>
      <c r="L52" s="52">
        <v>1090971.6599999999</v>
      </c>
      <c r="M52" s="52">
        <v>1989320.29</v>
      </c>
      <c r="N52" s="53">
        <v>3286198.16</v>
      </c>
      <c r="O52" s="51">
        <v>4422873.16</v>
      </c>
      <c r="P52" s="52">
        <v>5282406</v>
      </c>
      <c r="Q52" s="52">
        <v>4912495</v>
      </c>
      <c r="R52" s="52">
        <v>4545375</v>
      </c>
      <c r="S52" s="52"/>
      <c r="T52" s="52"/>
      <c r="U52" s="53"/>
      <c r="V52" s="222">
        <f t="shared" ref="V52:X57" si="27">IF(ISERROR((O52-C52)/C52)=TRUE,0,(O52-C52)/C52)</f>
        <v>0.47605819019863926</v>
      </c>
      <c r="W52" s="222">
        <f t="shared" si="27"/>
        <v>0.42307108925717546</v>
      </c>
      <c r="X52" s="222">
        <f t="shared" si="27"/>
        <v>0.23885218202213765</v>
      </c>
      <c r="Y52" s="255"/>
      <c r="Z52" s="255"/>
      <c r="AA52" s="255"/>
      <c r="AB52" s="256"/>
      <c r="AC52" s="54">
        <f t="shared" ref="AC52:AE56" si="28">O52-C52</f>
        <v>1426464.7600000002</v>
      </c>
      <c r="AD52" s="82">
        <f t="shared" si="28"/>
        <v>1570429.81</v>
      </c>
      <c r="AE52" s="83">
        <f t="shared" si="28"/>
        <v>947134.91000000015</v>
      </c>
      <c r="AF52" s="56"/>
      <c r="AG52" s="56"/>
      <c r="AH52" s="56"/>
      <c r="AI52" s="57"/>
      <c r="AJ52" s="81">
        <f>IF(ISERROR(GETPIVOTDATA("VALUE",'CSS WK pvt'!$J$2,"DT_FILE",AJ$8,"COMMODITY",AJ$6,"TRIM_CAT",TRIM(B52),"TRIM_LINE",A51))=TRUE,0,GETPIVOTDATA("VALUE",'CSS WK pvt'!$J$2,"DT_FILE",AJ$8,"COMMODITY",AJ$6,"TRIM_CAT",TRIM(B52),"TRIM_LINE",A51))</f>
        <v>4545375</v>
      </c>
    </row>
    <row r="53" spans="1:36" s="49" customFormat="1" x14ac:dyDescent="0.25">
      <c r="A53" s="187"/>
      <c r="B53" s="50" t="s">
        <v>41</v>
      </c>
      <c r="C53" s="51">
        <v>1266856.6499999999</v>
      </c>
      <c r="D53" s="52">
        <v>1451773.43</v>
      </c>
      <c r="E53" s="52">
        <v>1274148.1299999999</v>
      </c>
      <c r="F53" s="52">
        <v>811628.5</v>
      </c>
      <c r="G53" s="52">
        <v>496824.85</v>
      </c>
      <c r="H53" s="52">
        <v>333539.69</v>
      </c>
      <c r="I53" s="52">
        <v>256251.98</v>
      </c>
      <c r="J53" s="52">
        <v>248650.49</v>
      </c>
      <c r="K53" s="52">
        <v>284052.06</v>
      </c>
      <c r="L53" s="52">
        <v>363621.68</v>
      </c>
      <c r="M53" s="52">
        <v>603424.92000000004</v>
      </c>
      <c r="N53" s="53">
        <v>779663.93</v>
      </c>
      <c r="O53" s="51">
        <v>883399.47</v>
      </c>
      <c r="P53" s="52">
        <v>858778</v>
      </c>
      <c r="Q53" s="52">
        <v>743194</v>
      </c>
      <c r="R53" s="52">
        <v>703384</v>
      </c>
      <c r="S53" s="52"/>
      <c r="T53" s="52"/>
      <c r="U53" s="53"/>
      <c r="V53" s="222">
        <f t="shared" si="27"/>
        <v>-0.30268395402115933</v>
      </c>
      <c r="W53" s="222">
        <f t="shared" si="27"/>
        <v>-0.40846279298554178</v>
      </c>
      <c r="X53" s="222">
        <f t="shared" si="27"/>
        <v>-0.41671303163157325</v>
      </c>
      <c r="Y53" s="255"/>
      <c r="Z53" s="255"/>
      <c r="AA53" s="255"/>
      <c r="AB53" s="256"/>
      <c r="AC53" s="54">
        <f t="shared" si="28"/>
        <v>-383457.17999999993</v>
      </c>
      <c r="AD53" s="82">
        <f t="shared" si="28"/>
        <v>-592995.42999999993</v>
      </c>
      <c r="AE53" s="83">
        <f t="shared" si="28"/>
        <v>-530954.12999999989</v>
      </c>
      <c r="AF53" s="56"/>
      <c r="AG53" s="56"/>
      <c r="AH53" s="56"/>
      <c r="AI53" s="57"/>
      <c r="AJ53" s="81">
        <f>IF(ISERROR(GETPIVOTDATA("VALUE",'CSS WK pvt'!$J$2,"DT_FILE",AJ$8,"COMMODITY",AJ$6,"TRIM_CAT",TRIM(B53),"TRIM_LINE",A51))=TRUE,0,GETPIVOTDATA("VALUE",'CSS WK pvt'!$J$2,"DT_FILE",AJ$8,"COMMODITY",AJ$6,"TRIM_CAT",TRIM(B53),"TRIM_LINE",A51))</f>
        <v>703384</v>
      </c>
    </row>
    <row r="54" spans="1:36" s="49" customFormat="1" x14ac:dyDescent="0.25">
      <c r="A54" s="187"/>
      <c r="B54" s="50" t="s">
        <v>42</v>
      </c>
      <c r="C54" s="51">
        <v>159921.38</v>
      </c>
      <c r="D54" s="52">
        <v>231168.81</v>
      </c>
      <c r="E54" s="52">
        <v>276573.76</v>
      </c>
      <c r="F54" s="52">
        <v>165023.76999999999</v>
      </c>
      <c r="G54" s="52">
        <v>95669.49</v>
      </c>
      <c r="H54" s="52">
        <v>80999.37</v>
      </c>
      <c r="I54" s="52">
        <v>57463.12</v>
      </c>
      <c r="J54" s="52">
        <v>88765.48</v>
      </c>
      <c r="K54" s="52">
        <v>62895.86</v>
      </c>
      <c r="L54" s="52">
        <v>60698.96</v>
      </c>
      <c r="M54" s="52">
        <v>267239.94</v>
      </c>
      <c r="N54" s="53">
        <v>171502.88</v>
      </c>
      <c r="O54" s="51">
        <v>283597.74</v>
      </c>
      <c r="P54" s="52">
        <v>583521</v>
      </c>
      <c r="Q54" s="52">
        <v>471388</v>
      </c>
      <c r="R54" s="52">
        <v>393832</v>
      </c>
      <c r="S54" s="52"/>
      <c r="T54" s="52"/>
      <c r="U54" s="53"/>
      <c r="V54" s="222">
        <f t="shared" si="27"/>
        <v>0.77335725842285741</v>
      </c>
      <c r="W54" s="222">
        <f t="shared" si="27"/>
        <v>1.5242202873302848</v>
      </c>
      <c r="X54" s="222">
        <f t="shared" si="27"/>
        <v>0.7043843927927218</v>
      </c>
      <c r="Y54" s="255"/>
      <c r="Z54" s="255"/>
      <c r="AA54" s="255"/>
      <c r="AB54" s="256"/>
      <c r="AC54" s="54">
        <f t="shared" si="28"/>
        <v>123676.35999999999</v>
      </c>
      <c r="AD54" s="82">
        <f t="shared" si="28"/>
        <v>352352.19</v>
      </c>
      <c r="AE54" s="83">
        <f t="shared" si="28"/>
        <v>194814.24</v>
      </c>
      <c r="AF54" s="56"/>
      <c r="AG54" s="56"/>
      <c r="AH54" s="56"/>
      <c r="AI54" s="57"/>
      <c r="AJ54" s="81">
        <f>IF(ISERROR(GETPIVOTDATA("VALUE",'CSS WK pvt'!$J$2,"DT_FILE",AJ$8,"COMMODITY",AJ$6,"TRIM_CAT",TRIM(B54),"TRIM_LINE",A51))=TRUE,0,GETPIVOTDATA("VALUE",'CSS WK pvt'!$J$2,"DT_FILE",AJ$8,"COMMODITY",AJ$6,"TRIM_CAT",TRIM(B54),"TRIM_LINE",A51))</f>
        <v>393832</v>
      </c>
    </row>
    <row r="55" spans="1:36" s="49" customFormat="1" x14ac:dyDescent="0.25">
      <c r="A55" s="187"/>
      <c r="B55" s="50" t="s">
        <v>43</v>
      </c>
      <c r="C55" s="51">
        <v>171472.3</v>
      </c>
      <c r="D55" s="52">
        <v>260753.94</v>
      </c>
      <c r="E55" s="52">
        <v>318222.31</v>
      </c>
      <c r="F55" s="52">
        <v>181331.26</v>
      </c>
      <c r="G55" s="52">
        <v>134408.76</v>
      </c>
      <c r="H55" s="52">
        <v>125801.99</v>
      </c>
      <c r="I55" s="52">
        <v>90412.53</v>
      </c>
      <c r="J55" s="52">
        <v>98266.51</v>
      </c>
      <c r="K55" s="52">
        <v>112748.94</v>
      </c>
      <c r="L55" s="52">
        <v>140315.01</v>
      </c>
      <c r="M55" s="52">
        <v>147374.6</v>
      </c>
      <c r="N55" s="53">
        <v>164659.13</v>
      </c>
      <c r="O55" s="51">
        <v>260105.14</v>
      </c>
      <c r="P55" s="52">
        <v>492772</v>
      </c>
      <c r="Q55" s="52">
        <v>430998</v>
      </c>
      <c r="R55" s="52">
        <v>371480</v>
      </c>
      <c r="S55" s="52"/>
      <c r="T55" s="52"/>
      <c r="U55" s="53"/>
      <c r="V55" s="222">
        <f t="shared" si="27"/>
        <v>0.51689304919803392</v>
      </c>
      <c r="W55" s="222">
        <f t="shared" si="27"/>
        <v>0.88979694803461074</v>
      </c>
      <c r="X55" s="222">
        <f t="shared" si="27"/>
        <v>0.3543927828315997</v>
      </c>
      <c r="Y55" s="255"/>
      <c r="Z55" s="255"/>
      <c r="AA55" s="255"/>
      <c r="AB55" s="256"/>
      <c r="AC55" s="54">
        <f t="shared" si="28"/>
        <v>88632.840000000026</v>
      </c>
      <c r="AD55" s="82">
        <f t="shared" si="28"/>
        <v>232018.06</v>
      </c>
      <c r="AE55" s="83">
        <f t="shared" si="28"/>
        <v>112775.69</v>
      </c>
      <c r="AF55" s="56"/>
      <c r="AG55" s="56"/>
      <c r="AH55" s="56"/>
      <c r="AI55" s="57"/>
      <c r="AJ55" s="81">
        <f>IF(ISERROR(GETPIVOTDATA("VALUE",'CSS WK pvt'!$J$2,"DT_FILE",AJ$8,"COMMODITY",AJ$6,"TRIM_CAT",TRIM(B55),"TRIM_LINE",A51))=TRUE,0,GETPIVOTDATA("VALUE",'CSS WK pvt'!$J$2,"DT_FILE",AJ$8,"COMMODITY",AJ$6,"TRIM_CAT",TRIM(B55),"TRIM_LINE",A51))</f>
        <v>371480</v>
      </c>
    </row>
    <row r="56" spans="1:36" s="49" customFormat="1" x14ac:dyDescent="0.25">
      <c r="A56" s="187"/>
      <c r="B56" s="50" t="s">
        <v>44</v>
      </c>
      <c r="C56" s="51">
        <v>102822.01</v>
      </c>
      <c r="D56" s="52">
        <v>160122.06</v>
      </c>
      <c r="E56" s="52">
        <v>347769.88</v>
      </c>
      <c r="F56" s="52">
        <v>100383.55</v>
      </c>
      <c r="G56" s="52">
        <v>122770.21</v>
      </c>
      <c r="H56" s="52">
        <v>93986.79</v>
      </c>
      <c r="I56" s="52">
        <v>123554.29</v>
      </c>
      <c r="J56" s="52">
        <v>72372.820000000007</v>
      </c>
      <c r="K56" s="52">
        <v>70317.42</v>
      </c>
      <c r="L56" s="52">
        <v>71961.89</v>
      </c>
      <c r="M56" s="52">
        <v>167859.68</v>
      </c>
      <c r="N56" s="53">
        <v>170875.02</v>
      </c>
      <c r="O56" s="51">
        <v>214436.76</v>
      </c>
      <c r="P56" s="52">
        <v>481786</v>
      </c>
      <c r="Q56" s="52">
        <v>282599</v>
      </c>
      <c r="R56" s="52">
        <v>362701</v>
      </c>
      <c r="S56" s="52"/>
      <c r="T56" s="52"/>
      <c r="U56" s="53"/>
      <c r="V56" s="222">
        <f t="shared" si="27"/>
        <v>1.0855141812536053</v>
      </c>
      <c r="W56" s="222">
        <f t="shared" si="27"/>
        <v>2.0088671105030751</v>
      </c>
      <c r="X56" s="222">
        <f t="shared" si="27"/>
        <v>-0.18739656234749255</v>
      </c>
      <c r="Y56" s="255"/>
      <c r="Z56" s="255"/>
      <c r="AA56" s="255"/>
      <c r="AB56" s="256"/>
      <c r="AC56" s="54">
        <f t="shared" si="28"/>
        <v>111614.75000000001</v>
      </c>
      <c r="AD56" s="82">
        <f t="shared" si="28"/>
        <v>321663.94</v>
      </c>
      <c r="AE56" s="83">
        <f t="shared" si="28"/>
        <v>-65170.880000000005</v>
      </c>
      <c r="AF56" s="56"/>
      <c r="AG56" s="56"/>
      <c r="AH56" s="56"/>
      <c r="AI56" s="57"/>
      <c r="AJ56" s="81">
        <f>IF(ISERROR(GETPIVOTDATA("VALUE",'CSS WK pvt'!$J$2,"DT_FILE",AJ$8,"COMMODITY",AJ$6,"TRIM_CAT",TRIM(B56),"TRIM_LINE",A51))=TRUE,0,GETPIVOTDATA("VALUE",'CSS WK pvt'!$J$2,"DT_FILE",AJ$8,"COMMODITY",AJ$6,"TRIM_CAT",TRIM(B56),"TRIM_LINE",A51))</f>
        <v>362701</v>
      </c>
    </row>
    <row r="57" spans="1:36" s="165" customFormat="1" x14ac:dyDescent="0.25">
      <c r="A57" s="188"/>
      <c r="B57" s="50" t="s">
        <v>45</v>
      </c>
      <c r="C57" s="179">
        <f>SUM(C52:C56)</f>
        <v>4697480.7399999993</v>
      </c>
      <c r="D57" s="180">
        <f t="shared" ref="D57:AJ57" si="29">SUM(D52:D56)</f>
        <v>5815794.4299999997</v>
      </c>
      <c r="E57" s="180">
        <f t="shared" si="29"/>
        <v>6182074.169999999</v>
      </c>
      <c r="F57" s="180">
        <f t="shared" si="29"/>
        <v>4139925.87</v>
      </c>
      <c r="G57" s="180">
        <f t="shared" si="29"/>
        <v>2759680.75</v>
      </c>
      <c r="H57" s="180">
        <f t="shared" si="29"/>
        <v>1991521.4600000002</v>
      </c>
      <c r="I57" s="180">
        <f t="shared" si="29"/>
        <v>1544349.8800000001</v>
      </c>
      <c r="J57" s="180">
        <f t="shared" si="29"/>
        <v>1495047.96</v>
      </c>
      <c r="K57" s="180">
        <f t="shared" si="29"/>
        <v>1528238.8</v>
      </c>
      <c r="L57" s="180">
        <f t="shared" si="29"/>
        <v>1727569.1999999997</v>
      </c>
      <c r="M57" s="180">
        <f t="shared" si="29"/>
        <v>3175219.43</v>
      </c>
      <c r="N57" s="181">
        <f t="shared" si="29"/>
        <v>4572899.12</v>
      </c>
      <c r="O57" s="179">
        <f t="shared" si="29"/>
        <v>6064412.2699999996</v>
      </c>
      <c r="P57" s="180">
        <v>7699263</v>
      </c>
      <c r="Q57" s="180">
        <v>6840674</v>
      </c>
      <c r="R57" s="180">
        <v>6376772</v>
      </c>
      <c r="S57" s="180"/>
      <c r="T57" s="180"/>
      <c r="U57" s="181"/>
      <c r="V57" s="257">
        <f t="shared" si="27"/>
        <v>0.29099247142416179</v>
      </c>
      <c r="W57" s="258">
        <f t="shared" si="27"/>
        <v>0.32385404825940528</v>
      </c>
      <c r="X57" s="259">
        <f t="shared" si="27"/>
        <v>0.10653379624528204</v>
      </c>
      <c r="Y57" s="259"/>
      <c r="Z57" s="259"/>
      <c r="AA57" s="259"/>
      <c r="AB57" s="260"/>
      <c r="AC57" s="58">
        <f t="shared" si="26"/>
        <v>1366931.5300000005</v>
      </c>
      <c r="AD57" s="182">
        <f t="shared" si="26"/>
        <v>1883468.57</v>
      </c>
      <c r="AE57" s="183">
        <f t="shared" si="26"/>
        <v>658599.83000000019</v>
      </c>
      <c r="AF57" s="183"/>
      <c r="AG57" s="183"/>
      <c r="AH57" s="183"/>
      <c r="AI57" s="184"/>
      <c r="AJ57" s="58">
        <f t="shared" si="29"/>
        <v>6376772</v>
      </c>
    </row>
    <row r="58" spans="1:36" s="49" customFormat="1" x14ac:dyDescent="0.25">
      <c r="A58" s="187">
        <f>+A51+1</f>
        <v>8</v>
      </c>
      <c r="B58" s="59" t="s">
        <v>34</v>
      </c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0"/>
      <c r="P58" s="61"/>
      <c r="Q58" s="61"/>
      <c r="R58" s="61"/>
      <c r="S58" s="61"/>
      <c r="T58" s="61"/>
      <c r="U58" s="62"/>
      <c r="V58" s="261"/>
      <c r="W58" s="262"/>
      <c r="X58" s="263"/>
      <c r="Y58" s="263"/>
      <c r="Z58" s="263"/>
      <c r="AA58" s="263"/>
      <c r="AB58" s="264"/>
      <c r="AC58" s="63"/>
      <c r="AD58" s="64"/>
      <c r="AE58" s="65"/>
      <c r="AF58" s="65"/>
      <c r="AG58" s="65"/>
      <c r="AH58" s="65"/>
      <c r="AI58" s="66"/>
      <c r="AJ58" s="63"/>
    </row>
    <row r="59" spans="1:36" s="49" customFormat="1" x14ac:dyDescent="0.25">
      <c r="A59" s="187"/>
      <c r="B59" s="50" t="s">
        <v>40</v>
      </c>
      <c r="C59" s="51">
        <v>6813963.2300000004</v>
      </c>
      <c r="D59" s="52">
        <v>7830917.4800000004</v>
      </c>
      <c r="E59" s="52">
        <v>9003337.6600000001</v>
      </c>
      <c r="F59" s="52">
        <v>10699688.960000001</v>
      </c>
      <c r="G59" s="52">
        <v>11504374.74</v>
      </c>
      <c r="H59" s="52">
        <v>11636276.32</v>
      </c>
      <c r="I59" s="52">
        <v>11446613.119999999</v>
      </c>
      <c r="J59" s="52">
        <v>11010706.800000001</v>
      </c>
      <c r="K59" s="52">
        <v>10909682.4</v>
      </c>
      <c r="L59" s="52">
        <v>10846954.460000001</v>
      </c>
      <c r="M59" s="52">
        <v>10882049.77</v>
      </c>
      <c r="N59" s="53">
        <v>11236483.630000001</v>
      </c>
      <c r="O59" s="51">
        <v>12570627.76</v>
      </c>
      <c r="P59" s="52">
        <v>15268224</v>
      </c>
      <c r="Q59" s="52">
        <v>17994982</v>
      </c>
      <c r="R59" s="52">
        <v>19016150</v>
      </c>
      <c r="S59" s="52"/>
      <c r="T59" s="52"/>
      <c r="U59" s="53"/>
      <c r="V59" s="222">
        <f t="shared" ref="V59:X64" si="30">IF(ISERROR((O59-C59)/C59)=TRUE,0,(O59-C59)/C59)</f>
        <v>0.84483351842214138</v>
      </c>
      <c r="W59" s="222">
        <f t="shared" si="30"/>
        <v>0.94973629067024712</v>
      </c>
      <c r="X59" s="222">
        <f t="shared" si="30"/>
        <v>0.99870122387479132</v>
      </c>
      <c r="Y59" s="255"/>
      <c r="Z59" s="255"/>
      <c r="AA59" s="255"/>
      <c r="AB59" s="256"/>
      <c r="AC59" s="54">
        <f t="shared" ref="AC59:AE74" si="31">O59-C59</f>
        <v>5756664.5299999993</v>
      </c>
      <c r="AD59" s="82">
        <f t="shared" si="31"/>
        <v>7437306.5199999996</v>
      </c>
      <c r="AE59" s="83">
        <f t="shared" si="31"/>
        <v>8991644.3399999999</v>
      </c>
      <c r="AF59" s="56"/>
      <c r="AG59" s="56"/>
      <c r="AH59" s="56"/>
      <c r="AI59" s="57"/>
      <c r="AJ59" s="81">
        <f>IF(ISERROR(GETPIVOTDATA("VALUE",'CSS WK pvt'!$J$2,"DT_FILE",AJ$8,"COMMODITY",AJ$6,"TRIM_CAT",TRIM(B59),"TRIM_LINE",A58))=TRUE,0,GETPIVOTDATA("VALUE",'CSS WK pvt'!$J$2,"DT_FILE",AJ$8,"COMMODITY",AJ$6,"TRIM_CAT",TRIM(B59),"TRIM_LINE",A58))</f>
        <v>19016150</v>
      </c>
    </row>
    <row r="60" spans="1:36" s="49" customFormat="1" x14ac:dyDescent="0.25">
      <c r="A60" s="187"/>
      <c r="B60" s="50" t="s">
        <v>41</v>
      </c>
      <c r="C60" s="51">
        <v>4307124.96</v>
      </c>
      <c r="D60" s="52">
        <v>4916370.0999999996</v>
      </c>
      <c r="E60" s="52">
        <v>5007153.8099999996</v>
      </c>
      <c r="F60" s="52">
        <v>4651797.1500000004</v>
      </c>
      <c r="G60" s="52">
        <v>4600913.29</v>
      </c>
      <c r="H60" s="52">
        <v>4795950.1399999997</v>
      </c>
      <c r="I60" s="52">
        <v>4850686.8899999997</v>
      </c>
      <c r="J60" s="52">
        <v>4840766.6900000004</v>
      </c>
      <c r="K60" s="52">
        <v>4909807.4400000004</v>
      </c>
      <c r="L60" s="52">
        <v>4882739.7</v>
      </c>
      <c r="M60" s="52">
        <v>5037720.88</v>
      </c>
      <c r="N60" s="53">
        <v>4236607.3</v>
      </c>
      <c r="O60" s="51">
        <v>4472982.7300000004</v>
      </c>
      <c r="P60" s="52">
        <v>4946396</v>
      </c>
      <c r="Q60" s="52">
        <v>5175773</v>
      </c>
      <c r="R60" s="52">
        <v>5362002</v>
      </c>
      <c r="S60" s="52"/>
      <c r="T60" s="52"/>
      <c r="U60" s="53"/>
      <c r="V60" s="222">
        <f t="shared" si="30"/>
        <v>3.8507768300272506E-2</v>
      </c>
      <c r="W60" s="222">
        <f t="shared" si="30"/>
        <v>6.1073310977951753E-3</v>
      </c>
      <c r="X60" s="222">
        <f t="shared" si="30"/>
        <v>3.3675656150854376E-2</v>
      </c>
      <c r="Y60" s="255"/>
      <c r="Z60" s="255"/>
      <c r="AA60" s="255"/>
      <c r="AB60" s="256"/>
      <c r="AC60" s="54">
        <f t="shared" si="31"/>
        <v>165857.77000000048</v>
      </c>
      <c r="AD60" s="82">
        <f t="shared" si="31"/>
        <v>30025.900000000373</v>
      </c>
      <c r="AE60" s="83">
        <f t="shared" si="31"/>
        <v>168619.19000000041</v>
      </c>
      <c r="AF60" s="56"/>
      <c r="AG60" s="56"/>
      <c r="AH60" s="56"/>
      <c r="AI60" s="57"/>
      <c r="AJ60" s="81">
        <f>IF(ISERROR(GETPIVOTDATA("VALUE",'CSS WK pvt'!$J$2,"DT_FILE",AJ$8,"COMMODITY",AJ$6,"TRIM_CAT",TRIM(B60),"TRIM_LINE",A58))=TRUE,0,GETPIVOTDATA("VALUE",'CSS WK pvt'!$J$2,"DT_FILE",AJ$8,"COMMODITY",AJ$6,"TRIM_CAT",TRIM(B60),"TRIM_LINE",A58))</f>
        <v>5362002</v>
      </c>
    </row>
    <row r="61" spans="1:36" s="49" customFormat="1" x14ac:dyDescent="0.25">
      <c r="A61" s="187"/>
      <c r="B61" s="50" t="s">
        <v>42</v>
      </c>
      <c r="C61" s="51">
        <v>145300.15</v>
      </c>
      <c r="D61" s="52">
        <v>181652.41</v>
      </c>
      <c r="E61" s="52">
        <v>241834.5</v>
      </c>
      <c r="F61" s="52">
        <v>293427.65000000002</v>
      </c>
      <c r="G61" s="52">
        <v>306768.19</v>
      </c>
      <c r="H61" s="52">
        <v>279812.42</v>
      </c>
      <c r="I61" s="52">
        <v>276551.32</v>
      </c>
      <c r="J61" s="52">
        <v>267417.21000000002</v>
      </c>
      <c r="K61" s="52">
        <v>283727.24</v>
      </c>
      <c r="L61" s="52">
        <v>263415.46999999997</v>
      </c>
      <c r="M61" s="52">
        <v>261212.74</v>
      </c>
      <c r="N61" s="53">
        <v>399245.16</v>
      </c>
      <c r="O61" s="51">
        <v>454512.66</v>
      </c>
      <c r="P61" s="52">
        <v>643728</v>
      </c>
      <c r="Q61" s="52">
        <v>945818</v>
      </c>
      <c r="R61" s="52">
        <v>1039479</v>
      </c>
      <c r="S61" s="52"/>
      <c r="T61" s="52"/>
      <c r="U61" s="53"/>
      <c r="V61" s="222">
        <f t="shared" si="30"/>
        <v>2.1280949124966493</v>
      </c>
      <c r="W61" s="222">
        <f t="shared" si="30"/>
        <v>2.5437349826517575</v>
      </c>
      <c r="X61" s="222">
        <f t="shared" si="30"/>
        <v>2.911013523711464</v>
      </c>
      <c r="Y61" s="255"/>
      <c r="Z61" s="255"/>
      <c r="AA61" s="255"/>
      <c r="AB61" s="256"/>
      <c r="AC61" s="54">
        <f t="shared" si="31"/>
        <v>309212.51</v>
      </c>
      <c r="AD61" s="82">
        <f t="shared" si="31"/>
        <v>462075.58999999997</v>
      </c>
      <c r="AE61" s="83">
        <f t="shared" si="31"/>
        <v>703983.5</v>
      </c>
      <c r="AF61" s="56"/>
      <c r="AG61" s="56"/>
      <c r="AH61" s="56"/>
      <c r="AI61" s="57"/>
      <c r="AJ61" s="81">
        <f>IF(ISERROR(GETPIVOTDATA("VALUE",'CSS WK pvt'!$J$2,"DT_FILE",AJ$8,"COMMODITY",AJ$6,"TRIM_CAT",TRIM(B61),"TRIM_LINE",A58))=TRUE,0,GETPIVOTDATA("VALUE",'CSS WK pvt'!$J$2,"DT_FILE",AJ$8,"COMMODITY",AJ$6,"TRIM_CAT",TRIM(B61),"TRIM_LINE",A58))</f>
        <v>1039479</v>
      </c>
    </row>
    <row r="62" spans="1:36" s="49" customFormat="1" x14ac:dyDescent="0.25">
      <c r="A62" s="187"/>
      <c r="B62" s="50" t="s">
        <v>43</v>
      </c>
      <c r="C62" s="51">
        <v>480031.99</v>
      </c>
      <c r="D62" s="52">
        <v>517823.33</v>
      </c>
      <c r="E62" s="52">
        <v>543665.01</v>
      </c>
      <c r="F62" s="52">
        <v>572923.62</v>
      </c>
      <c r="G62" s="52">
        <v>598724.30000000005</v>
      </c>
      <c r="H62" s="52">
        <v>587846.12</v>
      </c>
      <c r="I62" s="52">
        <v>610653.38</v>
      </c>
      <c r="J62" s="52">
        <v>616734.35</v>
      </c>
      <c r="K62" s="52">
        <v>618104.4</v>
      </c>
      <c r="L62" s="52">
        <v>665595.44999999995</v>
      </c>
      <c r="M62" s="52">
        <v>669442.82999999996</v>
      </c>
      <c r="N62" s="53">
        <v>630001.41</v>
      </c>
      <c r="O62" s="51">
        <v>684268.87</v>
      </c>
      <c r="P62" s="52">
        <v>871532</v>
      </c>
      <c r="Q62" s="52">
        <v>1047645</v>
      </c>
      <c r="R62" s="52">
        <v>1140993</v>
      </c>
      <c r="S62" s="52"/>
      <c r="T62" s="52"/>
      <c r="U62" s="53"/>
      <c r="V62" s="222">
        <f t="shared" si="30"/>
        <v>0.42546514452088913</v>
      </c>
      <c r="W62" s="222">
        <f t="shared" si="30"/>
        <v>0.68306823873694522</v>
      </c>
      <c r="X62" s="222">
        <f t="shared" si="30"/>
        <v>0.92700464574683583</v>
      </c>
      <c r="Y62" s="255"/>
      <c r="Z62" s="255"/>
      <c r="AA62" s="255"/>
      <c r="AB62" s="256"/>
      <c r="AC62" s="54">
        <f t="shared" si="31"/>
        <v>204236.88</v>
      </c>
      <c r="AD62" s="82">
        <f t="shared" si="31"/>
        <v>353708.67</v>
      </c>
      <c r="AE62" s="83">
        <f t="shared" si="31"/>
        <v>503979.99</v>
      </c>
      <c r="AF62" s="56"/>
      <c r="AG62" s="56"/>
      <c r="AH62" s="56"/>
      <c r="AI62" s="57"/>
      <c r="AJ62" s="81">
        <f>IF(ISERROR(GETPIVOTDATA("VALUE",'CSS WK pvt'!$J$2,"DT_FILE",AJ$8,"COMMODITY",AJ$6,"TRIM_CAT",TRIM(B62),"TRIM_LINE",A58))=TRUE,0,GETPIVOTDATA("VALUE",'CSS WK pvt'!$J$2,"DT_FILE",AJ$8,"COMMODITY",AJ$6,"TRIM_CAT",TRIM(B62),"TRIM_LINE",A58))</f>
        <v>1140993</v>
      </c>
    </row>
    <row r="63" spans="1:36" s="49" customFormat="1" x14ac:dyDescent="0.25">
      <c r="A63" s="187"/>
      <c r="B63" s="50" t="s">
        <v>44</v>
      </c>
      <c r="C63" s="51">
        <v>71089.89</v>
      </c>
      <c r="D63" s="52">
        <v>89236.81</v>
      </c>
      <c r="E63" s="52">
        <v>118175.44</v>
      </c>
      <c r="F63" s="52">
        <v>113043.94</v>
      </c>
      <c r="G63" s="52">
        <v>128489.07</v>
      </c>
      <c r="H63" s="52">
        <v>159650.32</v>
      </c>
      <c r="I63" s="52">
        <v>169949.28</v>
      </c>
      <c r="J63" s="52">
        <v>199763.88</v>
      </c>
      <c r="K63" s="52">
        <v>236552.46</v>
      </c>
      <c r="L63" s="52">
        <v>248840.07</v>
      </c>
      <c r="M63" s="52">
        <v>246059.75</v>
      </c>
      <c r="N63" s="53">
        <v>164654.07</v>
      </c>
      <c r="O63" s="51">
        <v>149339.57</v>
      </c>
      <c r="P63" s="52">
        <v>249777</v>
      </c>
      <c r="Q63" s="52">
        <v>326150</v>
      </c>
      <c r="R63" s="52">
        <v>392182</v>
      </c>
      <c r="S63" s="52"/>
      <c r="T63" s="52"/>
      <c r="U63" s="53"/>
      <c r="V63" s="222">
        <f t="shared" si="30"/>
        <v>1.100714602315463</v>
      </c>
      <c r="W63" s="222">
        <f t="shared" si="30"/>
        <v>1.799035510121888</v>
      </c>
      <c r="X63" s="222">
        <f t="shared" si="30"/>
        <v>1.7598797178161554</v>
      </c>
      <c r="Y63" s="255"/>
      <c r="Z63" s="255"/>
      <c r="AA63" s="255"/>
      <c r="AB63" s="256"/>
      <c r="AC63" s="54">
        <f t="shared" si="31"/>
        <v>78249.680000000008</v>
      </c>
      <c r="AD63" s="82">
        <f t="shared" si="31"/>
        <v>160540.19</v>
      </c>
      <c r="AE63" s="83">
        <f t="shared" si="31"/>
        <v>207974.56</v>
      </c>
      <c r="AF63" s="56"/>
      <c r="AG63" s="56"/>
      <c r="AH63" s="56"/>
      <c r="AI63" s="57"/>
      <c r="AJ63" s="81">
        <f>IF(ISERROR(GETPIVOTDATA("VALUE",'CSS WK pvt'!$J$2,"DT_FILE",AJ$8,"COMMODITY",AJ$6,"TRIM_CAT",TRIM(B63),"TRIM_LINE",A58))=TRUE,0,GETPIVOTDATA("VALUE",'CSS WK pvt'!$J$2,"DT_FILE",AJ$8,"COMMODITY",AJ$6,"TRIM_CAT",TRIM(B63),"TRIM_LINE",A58))</f>
        <v>392182</v>
      </c>
    </row>
    <row r="64" spans="1:36" s="165" customFormat="1" x14ac:dyDescent="0.25">
      <c r="A64" s="188"/>
      <c r="B64" s="50" t="s">
        <v>45</v>
      </c>
      <c r="C64" s="179">
        <f>SUM(C59:C63)</f>
        <v>11817510.220000003</v>
      </c>
      <c r="D64" s="180">
        <f t="shared" ref="D64:AJ64" si="32">SUM(D59:D63)</f>
        <v>13536000.130000001</v>
      </c>
      <c r="E64" s="180">
        <f t="shared" si="32"/>
        <v>14914166.419999998</v>
      </c>
      <c r="F64" s="180">
        <f t="shared" si="32"/>
        <v>16330881.32</v>
      </c>
      <c r="G64" s="180">
        <f t="shared" si="32"/>
        <v>17139269.59</v>
      </c>
      <c r="H64" s="180">
        <f t="shared" si="32"/>
        <v>17459535.32</v>
      </c>
      <c r="I64" s="180">
        <f t="shared" si="32"/>
        <v>17354453.989999998</v>
      </c>
      <c r="J64" s="180">
        <f t="shared" si="32"/>
        <v>16935388.930000003</v>
      </c>
      <c r="K64" s="180">
        <f t="shared" si="32"/>
        <v>16957873.940000001</v>
      </c>
      <c r="L64" s="180">
        <f t="shared" si="32"/>
        <v>16907545.149999999</v>
      </c>
      <c r="M64" s="180">
        <f t="shared" si="32"/>
        <v>17096485.969999999</v>
      </c>
      <c r="N64" s="181">
        <f t="shared" si="32"/>
        <v>16666991.57</v>
      </c>
      <c r="O64" s="179">
        <f t="shared" si="32"/>
        <v>18331731.590000004</v>
      </c>
      <c r="P64" s="180">
        <v>21979657</v>
      </c>
      <c r="Q64" s="180">
        <v>25490368</v>
      </c>
      <c r="R64" s="180">
        <v>26950806</v>
      </c>
      <c r="S64" s="180"/>
      <c r="T64" s="180"/>
      <c r="U64" s="181"/>
      <c r="V64" s="257">
        <f t="shared" si="30"/>
        <v>0.55123467200183218</v>
      </c>
      <c r="W64" s="258">
        <f t="shared" si="30"/>
        <v>0.62379261147362286</v>
      </c>
      <c r="X64" s="259">
        <f t="shared" si="30"/>
        <v>0.7091379619994882</v>
      </c>
      <c r="Y64" s="259"/>
      <c r="Z64" s="259"/>
      <c r="AA64" s="259"/>
      <c r="AB64" s="260"/>
      <c r="AC64" s="58">
        <f t="shared" si="26"/>
        <v>6514221.3699999992</v>
      </c>
      <c r="AD64" s="182">
        <f t="shared" si="26"/>
        <v>8443656.8699999992</v>
      </c>
      <c r="AE64" s="183">
        <f t="shared" si="26"/>
        <v>10576201.580000002</v>
      </c>
      <c r="AF64" s="183"/>
      <c r="AG64" s="183"/>
      <c r="AH64" s="183"/>
      <c r="AI64" s="184"/>
      <c r="AJ64" s="58">
        <f t="shared" si="32"/>
        <v>26950806</v>
      </c>
    </row>
    <row r="65" spans="1:36" s="49" customFormat="1" x14ac:dyDescent="0.25">
      <c r="A65" s="187">
        <f>+A58+1</f>
        <v>9</v>
      </c>
      <c r="B65" s="59" t="s">
        <v>46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0"/>
      <c r="P65" s="61"/>
      <c r="Q65" s="61"/>
      <c r="R65" s="61"/>
      <c r="S65" s="61"/>
      <c r="T65" s="61"/>
      <c r="U65" s="62"/>
      <c r="V65" s="261"/>
      <c r="W65" s="262"/>
      <c r="X65" s="263"/>
      <c r="Y65" s="263"/>
      <c r="Z65" s="263"/>
      <c r="AA65" s="263"/>
      <c r="AB65" s="264"/>
      <c r="AC65" s="63"/>
      <c r="AD65" s="64"/>
      <c r="AE65" s="65"/>
      <c r="AF65" s="65"/>
      <c r="AG65" s="65"/>
      <c r="AH65" s="65"/>
      <c r="AI65" s="66"/>
      <c r="AJ65" s="63"/>
    </row>
    <row r="66" spans="1:36" s="49" customFormat="1" x14ac:dyDescent="0.25">
      <c r="A66" s="187"/>
      <c r="B66" s="50" t="s">
        <v>40</v>
      </c>
      <c r="C66" s="51">
        <v>17011230.489999998</v>
      </c>
      <c r="D66" s="52">
        <v>19152907.309999999</v>
      </c>
      <c r="E66" s="52">
        <v>18162292.239999998</v>
      </c>
      <c r="F66" s="52">
        <v>16658703.32</v>
      </c>
      <c r="G66" s="52">
        <v>15954209.619999999</v>
      </c>
      <c r="H66" s="52">
        <v>14766773.550000001</v>
      </c>
      <c r="I66" s="52">
        <v>14155510.119999999</v>
      </c>
      <c r="J66" s="52">
        <v>13661238.93</v>
      </c>
      <c r="K66" s="52">
        <v>14205363.689999999</v>
      </c>
      <c r="L66" s="52">
        <v>14901224.619999999</v>
      </c>
      <c r="M66" s="52">
        <v>17937457.510000002</v>
      </c>
      <c r="N66" s="53">
        <v>22041992.27</v>
      </c>
      <c r="O66" s="51">
        <v>24997127.25</v>
      </c>
      <c r="P66" s="52">
        <v>28109360</v>
      </c>
      <c r="Q66" s="52">
        <v>29136143</v>
      </c>
      <c r="R66" s="242">
        <v>29735933</v>
      </c>
      <c r="S66" s="52"/>
      <c r="T66" s="52"/>
      <c r="U66" s="53"/>
      <c r="V66" s="222">
        <f t="shared" ref="V66:X71" si="33">IF(ISERROR((O66-C66)/C66)=TRUE,0,(O66-C66)/C66)</f>
        <v>0.46944850724904863</v>
      </c>
      <c r="W66" s="222">
        <f t="shared" si="33"/>
        <v>0.46762888500607491</v>
      </c>
      <c r="X66" s="222">
        <f t="shared" si="33"/>
        <v>0.60421066983117777</v>
      </c>
      <c r="Y66" s="255"/>
      <c r="Z66" s="255"/>
      <c r="AA66" s="255"/>
      <c r="AB66" s="256"/>
      <c r="AC66" s="54">
        <f t="shared" ref="AC66:AE70" si="34">O66-C66</f>
        <v>7985896.7600000016</v>
      </c>
      <c r="AD66" s="82">
        <f t="shared" si="34"/>
        <v>8956452.6900000013</v>
      </c>
      <c r="AE66" s="83">
        <f t="shared" si="34"/>
        <v>10973850.760000002</v>
      </c>
      <c r="AF66" s="56"/>
      <c r="AG66" s="56"/>
      <c r="AH66" s="56"/>
      <c r="AI66" s="57"/>
      <c r="AJ66" s="81">
        <f>IF(ISERROR(GETPIVOTDATA("VALUE",'CSS WK pvt'!$J$2,"DT_FILE",AJ$8,"COMMODITY",AJ$6,"TRIM_CAT",TRIM(B66),"TRIM_LINE",A65))=TRUE,0,GETPIVOTDATA("VALUE",'CSS WK pvt'!$J$2,"DT_FILE",AJ$8,"COMMODITY",AJ$6,"TRIM_CAT",TRIM(B66),"TRIM_LINE",A65))</f>
        <v>29735933</v>
      </c>
    </row>
    <row r="67" spans="1:36" s="49" customFormat="1" x14ac:dyDescent="0.25">
      <c r="A67" s="187"/>
      <c r="B67" s="50" t="s">
        <v>41</v>
      </c>
      <c r="C67" s="51">
        <v>7309628.0300000003</v>
      </c>
      <c r="D67" s="52">
        <v>8076780.4299999997</v>
      </c>
      <c r="E67" s="52">
        <v>7432004.9199999999</v>
      </c>
      <c r="F67" s="52">
        <v>6063902.3200000003</v>
      </c>
      <c r="G67" s="52">
        <v>5536339.6900000004</v>
      </c>
      <c r="H67" s="52">
        <v>5433270.0999999996</v>
      </c>
      <c r="I67" s="52">
        <v>5396850.0099999998</v>
      </c>
      <c r="J67" s="52">
        <v>5399199.6699999999</v>
      </c>
      <c r="K67" s="52">
        <v>5667046.3300000001</v>
      </c>
      <c r="L67" s="52">
        <v>5884502.0700000003</v>
      </c>
      <c r="M67" s="52">
        <v>6723390.4299999997</v>
      </c>
      <c r="N67" s="53">
        <v>6083895.3399999999</v>
      </c>
      <c r="O67" s="51">
        <v>6355832.0199999996</v>
      </c>
      <c r="P67" s="52">
        <v>6685927</v>
      </c>
      <c r="Q67" s="52">
        <v>6661255</v>
      </c>
      <c r="R67" s="242">
        <v>6799552</v>
      </c>
      <c r="S67" s="52"/>
      <c r="T67" s="52"/>
      <c r="U67" s="53"/>
      <c r="V67" s="222">
        <f t="shared" si="33"/>
        <v>-0.13048489007723155</v>
      </c>
      <c r="W67" s="222">
        <f t="shared" si="33"/>
        <v>-0.17220394215916549</v>
      </c>
      <c r="X67" s="222">
        <f t="shared" si="33"/>
        <v>-0.10370686353097838</v>
      </c>
      <c r="Y67" s="255"/>
      <c r="Z67" s="255"/>
      <c r="AA67" s="255"/>
      <c r="AB67" s="256"/>
      <c r="AC67" s="54">
        <f t="shared" si="31"/>
        <v>-953796.01000000071</v>
      </c>
      <c r="AD67" s="82">
        <f t="shared" si="34"/>
        <v>-1390853.4299999997</v>
      </c>
      <c r="AE67" s="83">
        <f t="shared" si="34"/>
        <v>-770749.91999999993</v>
      </c>
      <c r="AF67" s="56"/>
      <c r="AG67" s="56"/>
      <c r="AH67" s="56"/>
      <c r="AI67" s="57"/>
      <c r="AJ67" s="81">
        <f>IF(ISERROR(GETPIVOTDATA("VALUE",'CSS WK pvt'!$J$2,"DT_FILE",AJ$8,"COMMODITY",AJ$6,"TRIM_CAT",TRIM(B67),"TRIM_LINE",A65))=TRUE,0,GETPIVOTDATA("VALUE",'CSS WK pvt'!$J$2,"DT_FILE",AJ$8,"COMMODITY",AJ$6,"TRIM_CAT",TRIM(B67),"TRIM_LINE",A65))</f>
        <v>6799552</v>
      </c>
    </row>
    <row r="68" spans="1:36" s="49" customFormat="1" x14ac:dyDescent="0.25">
      <c r="A68" s="187"/>
      <c r="B68" s="50" t="s">
        <v>42</v>
      </c>
      <c r="C68" s="51">
        <v>1053284.27</v>
      </c>
      <c r="D68" s="52">
        <v>1251672.1200000001</v>
      </c>
      <c r="E68" s="52">
        <v>991207.18</v>
      </c>
      <c r="F68" s="52">
        <v>699328.3</v>
      </c>
      <c r="G68" s="52">
        <v>603293.24</v>
      </c>
      <c r="H68" s="52">
        <v>508294.98</v>
      </c>
      <c r="I68" s="52">
        <v>510251.55</v>
      </c>
      <c r="J68" s="52">
        <v>502765.03</v>
      </c>
      <c r="K68" s="52">
        <v>550455.23</v>
      </c>
      <c r="L68" s="52">
        <v>601405.93999999994</v>
      </c>
      <c r="M68" s="52">
        <v>1001313.56</v>
      </c>
      <c r="N68" s="53">
        <v>1289054.28</v>
      </c>
      <c r="O68" s="51">
        <v>1683267.58</v>
      </c>
      <c r="P68" s="52">
        <v>2336967</v>
      </c>
      <c r="Q68" s="52">
        <v>2011893</v>
      </c>
      <c r="R68" s="242">
        <v>2023739</v>
      </c>
      <c r="S68" s="52"/>
      <c r="T68" s="52"/>
      <c r="U68" s="53"/>
      <c r="V68" s="222">
        <f t="shared" si="33"/>
        <v>0.59811328047270662</v>
      </c>
      <c r="W68" s="222">
        <f t="shared" si="33"/>
        <v>0.86707601987651506</v>
      </c>
      <c r="X68" s="222">
        <f t="shared" si="33"/>
        <v>1.0297401396951138</v>
      </c>
      <c r="Y68" s="255"/>
      <c r="Z68" s="255"/>
      <c r="AA68" s="255"/>
      <c r="AB68" s="256"/>
      <c r="AC68" s="54">
        <f t="shared" si="31"/>
        <v>629983.31000000006</v>
      </c>
      <c r="AD68" s="82">
        <f t="shared" si="34"/>
        <v>1085294.8799999999</v>
      </c>
      <c r="AE68" s="83">
        <f t="shared" si="34"/>
        <v>1020685.82</v>
      </c>
      <c r="AF68" s="56"/>
      <c r="AG68" s="56"/>
      <c r="AH68" s="56"/>
      <c r="AI68" s="57"/>
      <c r="AJ68" s="81">
        <f>IF(ISERROR(GETPIVOTDATA("VALUE",'CSS WK pvt'!$J$2,"DT_FILE",AJ$8,"COMMODITY",AJ$6,"TRIM_CAT",TRIM(B68),"TRIM_LINE",A65))=TRUE,0,GETPIVOTDATA("VALUE",'CSS WK pvt'!$J$2,"DT_FILE",AJ$8,"COMMODITY",AJ$6,"TRIM_CAT",TRIM(B68),"TRIM_LINE",A65))</f>
        <v>2023739</v>
      </c>
    </row>
    <row r="69" spans="1:36" s="49" customFormat="1" x14ac:dyDescent="0.25">
      <c r="A69" s="187"/>
      <c r="B69" s="50" t="s">
        <v>43</v>
      </c>
      <c r="C69" s="51">
        <v>1527954.06</v>
      </c>
      <c r="D69" s="52">
        <v>1709248.69</v>
      </c>
      <c r="E69" s="52">
        <v>1470164.19</v>
      </c>
      <c r="F69" s="52">
        <v>1127999.44</v>
      </c>
      <c r="G69" s="52">
        <v>1067843.95</v>
      </c>
      <c r="H69" s="52">
        <v>943807.15</v>
      </c>
      <c r="I69" s="52">
        <v>923430.74</v>
      </c>
      <c r="J69" s="52">
        <v>987219.99</v>
      </c>
      <c r="K69" s="52">
        <v>1108829.67</v>
      </c>
      <c r="L69" s="52">
        <v>1277449.3700000001</v>
      </c>
      <c r="M69" s="52">
        <v>1326725.3999999999</v>
      </c>
      <c r="N69" s="53">
        <v>1511590.78</v>
      </c>
      <c r="O69" s="51">
        <v>1763482.34</v>
      </c>
      <c r="P69" s="52">
        <v>2540049</v>
      </c>
      <c r="Q69" s="52">
        <v>2131841</v>
      </c>
      <c r="R69" s="242">
        <v>2286255</v>
      </c>
      <c r="S69" s="52"/>
      <c r="T69" s="52"/>
      <c r="U69" s="53"/>
      <c r="V69" s="222">
        <f t="shared" si="33"/>
        <v>0.15414617897608782</v>
      </c>
      <c r="W69" s="222">
        <f t="shared" si="33"/>
        <v>0.48606169181852649</v>
      </c>
      <c r="X69" s="222">
        <f t="shared" si="33"/>
        <v>0.45007000884710713</v>
      </c>
      <c r="Y69" s="255"/>
      <c r="Z69" s="255"/>
      <c r="AA69" s="255"/>
      <c r="AB69" s="256"/>
      <c r="AC69" s="54">
        <f t="shared" si="31"/>
        <v>235528.28000000003</v>
      </c>
      <c r="AD69" s="82">
        <f t="shared" si="34"/>
        <v>830800.31</v>
      </c>
      <c r="AE69" s="83">
        <f t="shared" si="34"/>
        <v>661676.81000000006</v>
      </c>
      <c r="AF69" s="56"/>
      <c r="AG69" s="56"/>
      <c r="AH69" s="56"/>
      <c r="AI69" s="57"/>
      <c r="AJ69" s="81">
        <f>IF(ISERROR(GETPIVOTDATA("VALUE",'CSS WK pvt'!$J$2,"DT_FILE",AJ$8,"COMMODITY",AJ$6,"TRIM_CAT",TRIM(B69),"TRIM_LINE",A65))=TRUE,0,GETPIVOTDATA("VALUE",'CSS WK pvt'!$J$2,"DT_FILE",AJ$8,"COMMODITY",AJ$6,"TRIM_CAT",TRIM(B69),"TRIM_LINE",A65))</f>
        <v>2286255</v>
      </c>
    </row>
    <row r="70" spans="1:36" s="49" customFormat="1" x14ac:dyDescent="0.25">
      <c r="A70" s="187"/>
      <c r="B70" s="50" t="s">
        <v>44</v>
      </c>
      <c r="C70" s="51">
        <v>592013.97</v>
      </c>
      <c r="D70" s="52">
        <v>949761.64</v>
      </c>
      <c r="E70" s="52">
        <v>965380.52</v>
      </c>
      <c r="F70" s="52">
        <v>408466.14</v>
      </c>
      <c r="G70" s="52">
        <v>535890.80000000005</v>
      </c>
      <c r="H70" s="52">
        <v>451098.38</v>
      </c>
      <c r="I70" s="52">
        <v>555225.42000000004</v>
      </c>
      <c r="J70" s="52">
        <v>422408.38</v>
      </c>
      <c r="K70" s="52">
        <v>572076.73</v>
      </c>
      <c r="L70" s="52">
        <v>672536.07</v>
      </c>
      <c r="M70" s="52">
        <v>944605.42</v>
      </c>
      <c r="N70" s="53">
        <v>989626.87</v>
      </c>
      <c r="O70" s="51">
        <v>1325233.22</v>
      </c>
      <c r="P70" s="52">
        <v>1771656</v>
      </c>
      <c r="Q70" s="52">
        <v>1097298</v>
      </c>
      <c r="R70" s="242">
        <v>1767572</v>
      </c>
      <c r="S70" s="52"/>
      <c r="T70" s="52"/>
      <c r="U70" s="53"/>
      <c r="V70" s="222">
        <f t="shared" si="33"/>
        <v>1.2385168039193399</v>
      </c>
      <c r="W70" s="222">
        <f t="shared" si="33"/>
        <v>0.86536908355237419</v>
      </c>
      <c r="X70" s="222">
        <f t="shared" si="33"/>
        <v>0.13664816853772849</v>
      </c>
      <c r="Y70" s="255"/>
      <c r="Z70" s="255"/>
      <c r="AA70" s="255"/>
      <c r="AB70" s="256"/>
      <c r="AC70" s="54">
        <f t="shared" si="31"/>
        <v>733219.25</v>
      </c>
      <c r="AD70" s="82">
        <f t="shared" si="34"/>
        <v>821894.36</v>
      </c>
      <c r="AE70" s="83">
        <f t="shared" si="34"/>
        <v>131917.47999999998</v>
      </c>
      <c r="AF70" s="56"/>
      <c r="AG70" s="56"/>
      <c r="AH70" s="56"/>
      <c r="AI70" s="57"/>
      <c r="AJ70" s="81">
        <f>IF(ISERROR(GETPIVOTDATA("VALUE",'CSS WK pvt'!$J$2,"DT_FILE",AJ$8,"COMMODITY",AJ$6,"TRIM_CAT",TRIM(B70),"TRIM_LINE",A65))=TRUE,0,GETPIVOTDATA("VALUE",'CSS WK pvt'!$J$2,"DT_FILE",AJ$8,"COMMODITY",AJ$6,"TRIM_CAT",TRIM(B70),"TRIM_LINE",A65))</f>
        <v>1767572</v>
      </c>
    </row>
    <row r="71" spans="1:36" s="165" customFormat="1" ht="15.75" thickBot="1" x14ac:dyDescent="0.3">
      <c r="A71" s="188"/>
      <c r="B71" s="67" t="s">
        <v>45</v>
      </c>
      <c r="C71" s="159">
        <f t="shared" ref="C71:O71" si="35">SUM(C66:C70)</f>
        <v>27494110.819999997</v>
      </c>
      <c r="D71" s="160">
        <f t="shared" si="35"/>
        <v>31140370.190000001</v>
      </c>
      <c r="E71" s="160">
        <f t="shared" si="35"/>
        <v>29021049.049999997</v>
      </c>
      <c r="F71" s="160">
        <f t="shared" si="35"/>
        <v>24958399.520000003</v>
      </c>
      <c r="G71" s="160">
        <f t="shared" si="35"/>
        <v>23697577.299999997</v>
      </c>
      <c r="H71" s="160">
        <f t="shared" si="35"/>
        <v>22103244.159999996</v>
      </c>
      <c r="I71" s="160">
        <f t="shared" si="35"/>
        <v>21541267.84</v>
      </c>
      <c r="J71" s="160">
        <f t="shared" si="35"/>
        <v>20972832</v>
      </c>
      <c r="K71" s="160">
        <f t="shared" si="35"/>
        <v>22103771.650000002</v>
      </c>
      <c r="L71" s="160">
        <f t="shared" si="35"/>
        <v>23337118.07</v>
      </c>
      <c r="M71" s="160">
        <f t="shared" si="35"/>
        <v>27933492.32</v>
      </c>
      <c r="N71" s="161">
        <f t="shared" si="35"/>
        <v>31916159.540000003</v>
      </c>
      <c r="O71" s="159">
        <f t="shared" si="35"/>
        <v>36124942.410000004</v>
      </c>
      <c r="P71" s="160">
        <v>41443959</v>
      </c>
      <c r="Q71" s="160">
        <v>41038430</v>
      </c>
      <c r="R71" s="160">
        <v>42613051</v>
      </c>
      <c r="S71" s="160"/>
      <c r="T71" s="160"/>
      <c r="U71" s="161"/>
      <c r="V71" s="223">
        <f t="shared" si="33"/>
        <v>0.31391564711820741</v>
      </c>
      <c r="W71" s="227">
        <f t="shared" si="33"/>
        <v>0.33087560446884973</v>
      </c>
      <c r="X71" s="228">
        <f t="shared" si="33"/>
        <v>0.41409188652330969</v>
      </c>
      <c r="Y71" s="228"/>
      <c r="Z71" s="228"/>
      <c r="AA71" s="228"/>
      <c r="AB71" s="229"/>
      <c r="AC71" s="47">
        <f t="shared" ref="AC71:AE71" si="36">SUM(AC66:AC70)</f>
        <v>8630831.5899999999</v>
      </c>
      <c r="AD71" s="162">
        <f t="shared" si="36"/>
        <v>10303588.810000001</v>
      </c>
      <c r="AE71" s="163">
        <f t="shared" si="36"/>
        <v>12017380.950000003</v>
      </c>
      <c r="AF71" s="163"/>
      <c r="AG71" s="163"/>
      <c r="AH71" s="163"/>
      <c r="AI71" s="164"/>
      <c r="AJ71" s="47">
        <f t="shared" ref="AJ71" si="37">SUM(AJ66:AJ70)</f>
        <v>42613051</v>
      </c>
    </row>
    <row r="72" spans="1:36" s="76" customFormat="1" x14ac:dyDescent="0.25">
      <c r="A72" s="187">
        <f>+A65+1</f>
        <v>10</v>
      </c>
      <c r="B72" s="94" t="s">
        <v>37</v>
      </c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7"/>
      <c r="O72" s="95"/>
      <c r="P72" s="96"/>
      <c r="Q72" s="96"/>
      <c r="R72" s="96"/>
      <c r="S72" s="96"/>
      <c r="T72" s="96"/>
      <c r="U72" s="97"/>
      <c r="V72" s="249"/>
      <c r="W72" s="250"/>
      <c r="X72" s="251"/>
      <c r="Y72" s="251"/>
      <c r="Z72" s="251"/>
      <c r="AA72" s="251"/>
      <c r="AB72" s="252"/>
      <c r="AC72" s="98"/>
      <c r="AD72" s="99"/>
      <c r="AE72" s="100"/>
      <c r="AF72" s="100"/>
      <c r="AG72" s="100"/>
      <c r="AH72" s="100"/>
      <c r="AI72" s="101"/>
      <c r="AJ72" s="98"/>
    </row>
    <row r="73" spans="1:36" s="76" customFormat="1" x14ac:dyDescent="0.25">
      <c r="A73" s="187"/>
      <c r="B73" s="77" t="s">
        <v>40</v>
      </c>
      <c r="C73" s="102">
        <v>30225628.750000004</v>
      </c>
      <c r="D73" s="103">
        <v>19638876.91</v>
      </c>
      <c r="E73" s="103">
        <v>12126829.9</v>
      </c>
      <c r="F73" s="103">
        <v>6511836.71</v>
      </c>
      <c r="G73" s="103">
        <v>3918039.0399999996</v>
      </c>
      <c r="H73" s="103">
        <v>3691456.78</v>
      </c>
      <c r="I73" s="103">
        <v>3828361.88</v>
      </c>
      <c r="J73" s="103">
        <v>5200409.7699999996</v>
      </c>
      <c r="K73" s="103">
        <v>11944690.699999999</v>
      </c>
      <c r="L73" s="103">
        <v>24900110.540000003</v>
      </c>
      <c r="M73" s="103">
        <v>32681622.440000001</v>
      </c>
      <c r="N73" s="104">
        <v>26891595.940000001</v>
      </c>
      <c r="O73" s="102">
        <v>24525003.960000001</v>
      </c>
      <c r="P73" s="197">
        <v>19615784.309999999</v>
      </c>
      <c r="Q73" s="103">
        <v>15561691.289999999</v>
      </c>
      <c r="R73" s="197" t="s">
        <v>189</v>
      </c>
      <c r="S73" s="103"/>
      <c r="T73" s="103"/>
      <c r="U73" s="104"/>
      <c r="V73" s="253">
        <f>IF(ISERROR((O73-C73)/C73)=TRUE,0,(O73-C73)/C73)</f>
        <v>-0.18860235587324226</v>
      </c>
      <c r="W73" s="254">
        <f t="shared" ref="W73:X78" si="38">IF(ISERROR((P73-D73)/D73)=TRUE,0,(P73-D73)/D73)</f>
        <v>-1.1758615375934698E-3</v>
      </c>
      <c r="X73" s="254">
        <f t="shared" si="38"/>
        <v>0.28324479013266268</v>
      </c>
      <c r="Y73" s="255"/>
      <c r="Z73" s="255"/>
      <c r="AA73" s="255"/>
      <c r="AB73" s="256"/>
      <c r="AC73" s="105">
        <f t="shared" ref="AC73:AE77" si="39">O73-C73</f>
        <v>-5700624.7900000028</v>
      </c>
      <c r="AD73" s="128">
        <f t="shared" si="39"/>
        <v>-23092.60000000149</v>
      </c>
      <c r="AE73" s="128">
        <f t="shared" si="39"/>
        <v>3434861.3899999987</v>
      </c>
      <c r="AF73" s="107"/>
      <c r="AG73" s="107"/>
      <c r="AH73" s="107"/>
      <c r="AI73" s="108"/>
      <c r="AJ73" s="197" t="s">
        <v>189</v>
      </c>
    </row>
    <row r="74" spans="1:36" s="76" customFormat="1" x14ac:dyDescent="0.25">
      <c r="A74" s="187"/>
      <c r="B74" s="77" t="s">
        <v>41</v>
      </c>
      <c r="C74" s="102">
        <v>2767740.67</v>
      </c>
      <c r="D74" s="103">
        <v>1865536.46</v>
      </c>
      <c r="E74" s="103">
        <v>1178888.8700000001</v>
      </c>
      <c r="F74" s="103">
        <v>668540.57000000007</v>
      </c>
      <c r="G74" s="103">
        <v>419426.33</v>
      </c>
      <c r="H74" s="103">
        <v>403079.88</v>
      </c>
      <c r="I74" s="103">
        <v>423719.42</v>
      </c>
      <c r="J74" s="103">
        <v>528195.97</v>
      </c>
      <c r="K74" s="103">
        <v>1035847.75</v>
      </c>
      <c r="L74" s="103">
        <v>2138073.17</v>
      </c>
      <c r="M74" s="103">
        <v>2617300.7199999997</v>
      </c>
      <c r="N74" s="104">
        <v>2166551.7799999998</v>
      </c>
      <c r="O74" s="102">
        <v>2251811.11</v>
      </c>
      <c r="P74" s="197">
        <v>1905658.52</v>
      </c>
      <c r="Q74" s="103">
        <v>1520925.58</v>
      </c>
      <c r="R74" s="197" t="s">
        <v>189</v>
      </c>
      <c r="S74" s="103"/>
      <c r="T74" s="103"/>
      <c r="U74" s="104"/>
      <c r="V74" s="253">
        <f t="shared" ref="V74:V78" si="40">IF(ISERROR((O74-C74)/C74)=TRUE,0,(O74-C74)/C74)</f>
        <v>-0.18640820131461236</v>
      </c>
      <c r="W74" s="254">
        <f t="shared" si="38"/>
        <v>2.1506982500894171E-2</v>
      </c>
      <c r="X74" s="254">
        <f t="shared" si="38"/>
        <v>0.29013481991733447</v>
      </c>
      <c r="Y74" s="255"/>
      <c r="Z74" s="255"/>
      <c r="AA74" s="255"/>
      <c r="AB74" s="256"/>
      <c r="AC74" s="105">
        <f t="shared" si="31"/>
        <v>-515929.56000000006</v>
      </c>
      <c r="AD74" s="128">
        <f t="shared" si="39"/>
        <v>40122.060000000056</v>
      </c>
      <c r="AE74" s="128">
        <f t="shared" si="39"/>
        <v>342036.70999999996</v>
      </c>
      <c r="AF74" s="107"/>
      <c r="AG74" s="107"/>
      <c r="AH74" s="107"/>
      <c r="AI74" s="108"/>
      <c r="AJ74" s="197" t="s">
        <v>189</v>
      </c>
    </row>
    <row r="75" spans="1:36" s="76" customFormat="1" x14ac:dyDescent="0.25">
      <c r="A75" s="187"/>
      <c r="B75" s="77" t="s">
        <v>42</v>
      </c>
      <c r="C75" s="102">
        <v>4369165.5900000008</v>
      </c>
      <c r="D75" s="103">
        <v>2589125.42</v>
      </c>
      <c r="E75" s="103">
        <v>1452410.8099999998</v>
      </c>
      <c r="F75" s="103">
        <v>712823.37999999989</v>
      </c>
      <c r="G75" s="103">
        <v>436063.03</v>
      </c>
      <c r="H75" s="103">
        <v>454177.87</v>
      </c>
      <c r="I75" s="103">
        <v>430464.32</v>
      </c>
      <c r="J75" s="103">
        <v>576999.92000000004</v>
      </c>
      <c r="K75" s="103">
        <v>1437015.52</v>
      </c>
      <c r="L75" s="103">
        <v>3499214.38</v>
      </c>
      <c r="M75" s="103">
        <v>4590908.2</v>
      </c>
      <c r="N75" s="104">
        <v>4217782.42</v>
      </c>
      <c r="O75" s="102">
        <v>3261716.74</v>
      </c>
      <c r="P75" s="197">
        <v>2420365.9500000002</v>
      </c>
      <c r="Q75" s="103">
        <v>1692684.38</v>
      </c>
      <c r="R75" s="197" t="s">
        <v>189</v>
      </c>
      <c r="S75" s="103"/>
      <c r="T75" s="103"/>
      <c r="U75" s="104"/>
      <c r="V75" s="253">
        <f t="shared" si="40"/>
        <v>-0.2534691870078562</v>
      </c>
      <c r="W75" s="254">
        <f t="shared" si="38"/>
        <v>-6.5180106261518891E-2</v>
      </c>
      <c r="X75" s="254">
        <f t="shared" si="38"/>
        <v>0.16543086043266236</v>
      </c>
      <c r="Y75" s="255"/>
      <c r="Z75" s="255"/>
      <c r="AA75" s="255"/>
      <c r="AB75" s="256"/>
      <c r="AC75" s="105">
        <f t="shared" ref="AC75:AC84" si="41">O75-C75</f>
        <v>-1107448.8500000006</v>
      </c>
      <c r="AD75" s="128">
        <f t="shared" si="39"/>
        <v>-168759.46999999974</v>
      </c>
      <c r="AE75" s="128">
        <f t="shared" si="39"/>
        <v>240273.57000000007</v>
      </c>
      <c r="AF75" s="107"/>
      <c r="AG75" s="107"/>
      <c r="AH75" s="107"/>
      <c r="AI75" s="108"/>
      <c r="AJ75" s="197" t="s">
        <v>189</v>
      </c>
    </row>
    <row r="76" spans="1:36" s="76" customFormat="1" x14ac:dyDescent="0.25">
      <c r="A76" s="187"/>
      <c r="B76" s="77" t="s">
        <v>43</v>
      </c>
      <c r="C76" s="102">
        <v>9051666.5199999996</v>
      </c>
      <c r="D76" s="103">
        <v>6554544.4299999997</v>
      </c>
      <c r="E76" s="103">
        <v>4330039.3899999987</v>
      </c>
      <c r="F76" s="103">
        <v>2571643.0099999993</v>
      </c>
      <c r="G76" s="103">
        <v>1677652.66</v>
      </c>
      <c r="H76" s="103">
        <v>1612779.67</v>
      </c>
      <c r="I76" s="103">
        <v>1747326.54</v>
      </c>
      <c r="J76" s="103">
        <v>2029117.65</v>
      </c>
      <c r="K76" s="103">
        <v>3906915.34</v>
      </c>
      <c r="L76" s="103">
        <v>7621224.2000000011</v>
      </c>
      <c r="M76" s="103">
        <v>9299136.5099999998</v>
      </c>
      <c r="N76" s="104">
        <v>8235337.3499999996</v>
      </c>
      <c r="O76" s="102">
        <v>7447784.9499999993</v>
      </c>
      <c r="P76" s="197">
        <v>5535813.2799999993</v>
      </c>
      <c r="Q76" s="103">
        <v>4234943.55</v>
      </c>
      <c r="R76" s="197" t="s">
        <v>189</v>
      </c>
      <c r="S76" s="103"/>
      <c r="T76" s="103"/>
      <c r="U76" s="104"/>
      <c r="V76" s="253">
        <f t="shared" si="40"/>
        <v>-0.17719185372728471</v>
      </c>
      <c r="W76" s="254">
        <f t="shared" si="38"/>
        <v>-0.15542363941226658</v>
      </c>
      <c r="X76" s="254">
        <f t="shared" si="38"/>
        <v>-2.1961887972570832E-2</v>
      </c>
      <c r="Y76" s="255"/>
      <c r="Z76" s="255"/>
      <c r="AA76" s="255"/>
      <c r="AB76" s="256"/>
      <c r="AC76" s="105">
        <f t="shared" si="41"/>
        <v>-1603881.5700000003</v>
      </c>
      <c r="AD76" s="128">
        <f t="shared" si="39"/>
        <v>-1018731.1500000004</v>
      </c>
      <c r="AE76" s="128">
        <f t="shared" si="39"/>
        <v>-95095.83999999892</v>
      </c>
      <c r="AF76" s="107"/>
      <c r="AG76" s="107"/>
      <c r="AH76" s="107"/>
      <c r="AI76" s="108"/>
      <c r="AJ76" s="197" t="s">
        <v>189</v>
      </c>
    </row>
    <row r="77" spans="1:36" s="76" customFormat="1" x14ac:dyDescent="0.25">
      <c r="A77" s="187"/>
      <c r="B77" s="77" t="s">
        <v>44</v>
      </c>
      <c r="C77" s="102">
        <v>15291683.959999993</v>
      </c>
      <c r="D77" s="103">
        <v>13626794.520000001</v>
      </c>
      <c r="E77" s="103">
        <v>10861355.76</v>
      </c>
      <c r="F77" s="103">
        <v>8829224.2400000002</v>
      </c>
      <c r="G77" s="103">
        <v>7561847.2800000003</v>
      </c>
      <c r="H77" s="103">
        <v>7845441.6699999999</v>
      </c>
      <c r="I77" s="103">
        <v>7663017.6600000011</v>
      </c>
      <c r="J77" s="103">
        <v>7842602.5599999987</v>
      </c>
      <c r="K77" s="103">
        <v>10217513.760000002</v>
      </c>
      <c r="L77" s="103">
        <v>13859531.85</v>
      </c>
      <c r="M77" s="103">
        <v>15936600.929999998</v>
      </c>
      <c r="N77" s="104">
        <v>14894945.26</v>
      </c>
      <c r="O77" s="102">
        <v>13898101.580000006</v>
      </c>
      <c r="P77" s="197">
        <v>12555855.030000001</v>
      </c>
      <c r="Q77" s="103">
        <v>11010028.880000003</v>
      </c>
      <c r="R77" s="197" t="s">
        <v>189</v>
      </c>
      <c r="S77" s="103"/>
      <c r="T77" s="103"/>
      <c r="U77" s="104"/>
      <c r="V77" s="253">
        <f t="shared" si="40"/>
        <v>-9.1133349580420464E-2</v>
      </c>
      <c r="W77" s="254">
        <f t="shared" si="38"/>
        <v>-7.8590712469332816E-2</v>
      </c>
      <c r="X77" s="254">
        <f t="shared" si="38"/>
        <v>1.3688265377286832E-2</v>
      </c>
      <c r="Y77" s="255"/>
      <c r="Z77" s="255"/>
      <c r="AA77" s="255"/>
      <c r="AB77" s="256"/>
      <c r="AC77" s="105">
        <f t="shared" si="41"/>
        <v>-1393582.3799999878</v>
      </c>
      <c r="AD77" s="128">
        <f t="shared" si="39"/>
        <v>-1070939.4900000002</v>
      </c>
      <c r="AE77" s="128">
        <f t="shared" si="39"/>
        <v>148673.12000000291</v>
      </c>
      <c r="AF77" s="107"/>
      <c r="AG77" s="107"/>
      <c r="AH77" s="107"/>
      <c r="AI77" s="108"/>
      <c r="AJ77" s="197" t="s">
        <v>189</v>
      </c>
    </row>
    <row r="78" spans="1:36" s="93" customFormat="1" x14ac:dyDescent="0.25">
      <c r="A78" s="188"/>
      <c r="B78" s="77" t="s">
        <v>45</v>
      </c>
      <c r="C78" s="173">
        <f>SUM(C73:C77)</f>
        <v>61705885.489999995</v>
      </c>
      <c r="D78" s="174">
        <f t="shared" ref="D78:Q78" si="42">SUM(D73:D77)</f>
        <v>44274877.740000002</v>
      </c>
      <c r="E78" s="174">
        <f t="shared" si="42"/>
        <v>29949524.729999997</v>
      </c>
      <c r="F78" s="174">
        <f t="shared" si="42"/>
        <v>19294067.91</v>
      </c>
      <c r="G78" s="174">
        <f t="shared" si="42"/>
        <v>14013028.34</v>
      </c>
      <c r="H78" s="174">
        <f t="shared" si="42"/>
        <v>14006935.869999999</v>
      </c>
      <c r="I78" s="174">
        <f t="shared" si="42"/>
        <v>14092889.82</v>
      </c>
      <c r="J78" s="174">
        <f t="shared" si="42"/>
        <v>16177325.869999997</v>
      </c>
      <c r="K78" s="174">
        <f t="shared" si="42"/>
        <v>28541983.07</v>
      </c>
      <c r="L78" s="174">
        <f t="shared" si="42"/>
        <v>52018154.140000001</v>
      </c>
      <c r="M78" s="174">
        <f t="shared" si="42"/>
        <v>65125568.800000004</v>
      </c>
      <c r="N78" s="175">
        <f t="shared" si="42"/>
        <v>56406212.75</v>
      </c>
      <c r="O78" s="173">
        <f t="shared" si="42"/>
        <v>51384418.340000011</v>
      </c>
      <c r="P78" s="174">
        <f t="shared" si="42"/>
        <v>42033477.089999996</v>
      </c>
      <c r="Q78" s="174">
        <f t="shared" si="42"/>
        <v>34020273.68</v>
      </c>
      <c r="R78" s="240" t="s">
        <v>189</v>
      </c>
      <c r="S78" s="174"/>
      <c r="T78" s="174"/>
      <c r="U78" s="175"/>
      <c r="V78" s="257">
        <f t="shared" si="40"/>
        <v>-0.1672687632312265</v>
      </c>
      <c r="W78" s="258">
        <f t="shared" si="38"/>
        <v>-5.0624660403636064E-2</v>
      </c>
      <c r="X78" s="258">
        <f t="shared" si="38"/>
        <v>0.13592031882637504</v>
      </c>
      <c r="Y78" s="259"/>
      <c r="Z78" s="259"/>
      <c r="AA78" s="259"/>
      <c r="AB78" s="260"/>
      <c r="AC78" s="109">
        <f t="shared" ref="AC78:AE85" si="43">SUM(AC73:AC77)</f>
        <v>-10321467.149999991</v>
      </c>
      <c r="AD78" s="170">
        <f t="shared" ref="AD78:AE78" si="44">SUM(AD73:AD77)</f>
        <v>-2241400.6500000018</v>
      </c>
      <c r="AE78" s="170">
        <f t="shared" si="44"/>
        <v>4070748.950000003</v>
      </c>
      <c r="AF78" s="177"/>
      <c r="AG78" s="177"/>
      <c r="AH78" s="177"/>
      <c r="AI78" s="178"/>
      <c r="AJ78" s="214" t="s">
        <v>189</v>
      </c>
    </row>
    <row r="79" spans="1:36" s="49" customFormat="1" x14ac:dyDescent="0.25">
      <c r="A79" s="187">
        <f>+A72+1</f>
        <v>11</v>
      </c>
      <c r="B79" s="59" t="s">
        <v>38</v>
      </c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0"/>
      <c r="P79" s="61"/>
      <c r="Q79" s="61"/>
      <c r="R79" s="61"/>
      <c r="S79" s="61"/>
      <c r="T79" s="61"/>
      <c r="U79" s="62"/>
      <c r="V79" s="261"/>
      <c r="W79" s="262"/>
      <c r="X79" s="263"/>
      <c r="Y79" s="263"/>
      <c r="Z79" s="263"/>
      <c r="AA79" s="263"/>
      <c r="AB79" s="264"/>
      <c r="AC79" s="63"/>
      <c r="AD79" s="64"/>
      <c r="AE79" s="65"/>
      <c r="AF79" s="65"/>
      <c r="AG79" s="65"/>
      <c r="AH79" s="65"/>
      <c r="AI79" s="66"/>
      <c r="AJ79" s="63"/>
    </row>
    <row r="80" spans="1:36" s="49" customFormat="1" x14ac:dyDescent="0.25">
      <c r="A80" s="187"/>
      <c r="B80" s="50" t="s">
        <v>40</v>
      </c>
      <c r="C80" s="125">
        <f>C94-C87</f>
        <v>35010854.549999997</v>
      </c>
      <c r="D80" s="126">
        <f t="shared" ref="D80:O80" si="45">D94-D87</f>
        <v>25373381.18</v>
      </c>
      <c r="E80" s="126">
        <f t="shared" si="45"/>
        <v>18235807.030000001</v>
      </c>
      <c r="F80" s="126">
        <f t="shared" si="45"/>
        <v>11664183.460000001</v>
      </c>
      <c r="G80" s="126">
        <f t="shared" si="45"/>
        <v>10271171.23</v>
      </c>
      <c r="H80" s="126">
        <f t="shared" si="45"/>
        <v>9375011.1699999999</v>
      </c>
      <c r="I80" s="126">
        <f t="shared" si="45"/>
        <v>9776353.0199999996</v>
      </c>
      <c r="J80" s="126">
        <f t="shared" si="45"/>
        <v>13100990.1</v>
      </c>
      <c r="K80" s="126">
        <f t="shared" si="45"/>
        <v>17644830.98</v>
      </c>
      <c r="L80" s="126">
        <f t="shared" si="45"/>
        <v>31544476.550000001</v>
      </c>
      <c r="M80" s="126">
        <f t="shared" si="45"/>
        <v>41236779.899999999</v>
      </c>
      <c r="N80" s="127">
        <f t="shared" si="45"/>
        <v>32296773.079999998</v>
      </c>
      <c r="O80" s="125">
        <f t="shared" si="45"/>
        <v>31973555.09</v>
      </c>
      <c r="P80" s="197">
        <v>26914356.510000002</v>
      </c>
      <c r="Q80" s="126">
        <v>23384632.41</v>
      </c>
      <c r="R80" s="197">
        <v>5963707</v>
      </c>
      <c r="S80" s="126"/>
      <c r="T80" s="126"/>
      <c r="U80" s="127"/>
      <c r="V80" s="253">
        <f>IF(ISERROR((O80-C80)/C80)=TRUE,0,(O80-C80)/C80)</f>
        <v>-8.6753079838778099E-2</v>
      </c>
      <c r="W80" s="254">
        <f t="shared" ref="W80:X85" si="46">IF(ISERROR((P80-D80)/D80)=TRUE,0,(P80-D80)/D80)</f>
        <v>6.0731966270803565E-2</v>
      </c>
      <c r="X80" s="255">
        <f t="shared" si="46"/>
        <v>0.28234699849201017</v>
      </c>
      <c r="Y80" s="220"/>
      <c r="Z80" s="220"/>
      <c r="AA80" s="220"/>
      <c r="AB80" s="221"/>
      <c r="AC80" s="46">
        <f t="shared" ref="AC80:AE84" si="47">O80-C80</f>
        <v>-3037299.4599999972</v>
      </c>
      <c r="AD80" s="128">
        <f t="shared" si="47"/>
        <v>1540975.3300000019</v>
      </c>
      <c r="AE80" s="129">
        <f t="shared" si="47"/>
        <v>5148825.379999999</v>
      </c>
      <c r="AF80" s="129"/>
      <c r="AG80" s="129"/>
      <c r="AH80" s="129"/>
      <c r="AI80" s="130"/>
      <c r="AJ80" s="197">
        <f t="shared" ref="AJ80:AJ85" si="48">AJ94</f>
        <v>5963707</v>
      </c>
    </row>
    <row r="81" spans="1:36" s="49" customFormat="1" x14ac:dyDescent="0.25">
      <c r="A81" s="187"/>
      <c r="B81" s="50" t="s">
        <v>41</v>
      </c>
      <c r="C81" s="125">
        <f t="shared" ref="C81:O84" si="49">C95-C88</f>
        <v>3815460.1</v>
      </c>
      <c r="D81" s="126">
        <f t="shared" si="49"/>
        <v>1981289.28</v>
      </c>
      <c r="E81" s="126">
        <f t="shared" si="49"/>
        <v>1259002.44</v>
      </c>
      <c r="F81" s="126">
        <f t="shared" si="49"/>
        <v>823287</v>
      </c>
      <c r="G81" s="126">
        <f t="shared" si="49"/>
        <v>586925.21</v>
      </c>
      <c r="H81" s="126">
        <f t="shared" si="49"/>
        <v>503590.98</v>
      </c>
      <c r="I81" s="126">
        <f t="shared" si="49"/>
        <v>540984.42000000004</v>
      </c>
      <c r="J81" s="126">
        <f t="shared" si="49"/>
        <v>767284.11</v>
      </c>
      <c r="K81" s="126">
        <f t="shared" si="49"/>
        <v>1169352.3</v>
      </c>
      <c r="L81" s="126">
        <f t="shared" si="49"/>
        <v>1991161.17</v>
      </c>
      <c r="M81" s="126">
        <f t="shared" si="49"/>
        <v>2386866.59</v>
      </c>
      <c r="N81" s="127">
        <f t="shared" si="49"/>
        <v>1917841.73</v>
      </c>
      <c r="O81" s="125">
        <f t="shared" si="49"/>
        <v>1358879.61</v>
      </c>
      <c r="P81" s="197">
        <v>1297533.43</v>
      </c>
      <c r="Q81" s="126">
        <v>979342.28</v>
      </c>
      <c r="R81" s="197">
        <v>283474</v>
      </c>
      <c r="S81" s="126"/>
      <c r="T81" s="126"/>
      <c r="U81" s="127"/>
      <c r="V81" s="253">
        <f t="shared" ref="V81:V85" si="50">IF(ISERROR((O81-C81)/C81)=TRUE,0,(O81-C81)/C81)</f>
        <v>-0.64384908388899154</v>
      </c>
      <c r="W81" s="254">
        <f t="shared" si="46"/>
        <v>-0.34510652073986897</v>
      </c>
      <c r="X81" s="255">
        <f t="shared" si="46"/>
        <v>-0.22212837014041048</v>
      </c>
      <c r="Y81" s="220"/>
      <c r="Z81" s="220"/>
      <c r="AA81" s="220"/>
      <c r="AB81" s="221"/>
      <c r="AC81" s="46">
        <f t="shared" si="41"/>
        <v>-2456580.4900000002</v>
      </c>
      <c r="AD81" s="128">
        <f t="shared" si="47"/>
        <v>-683755.85000000009</v>
      </c>
      <c r="AE81" s="129">
        <f t="shared" si="47"/>
        <v>-279660.15999999992</v>
      </c>
      <c r="AF81" s="129"/>
      <c r="AG81" s="129"/>
      <c r="AH81" s="129"/>
      <c r="AI81" s="130"/>
      <c r="AJ81" s="197">
        <f t="shared" si="48"/>
        <v>283474</v>
      </c>
    </row>
    <row r="82" spans="1:36" s="49" customFormat="1" x14ac:dyDescent="0.25">
      <c r="A82" s="187"/>
      <c r="B82" s="50" t="s">
        <v>42</v>
      </c>
      <c r="C82" s="125">
        <f t="shared" si="49"/>
        <v>5139355.42</v>
      </c>
      <c r="D82" s="126">
        <f t="shared" si="49"/>
        <v>3392083.57</v>
      </c>
      <c r="E82" s="126">
        <f t="shared" si="49"/>
        <v>2062323.67</v>
      </c>
      <c r="F82" s="126">
        <f t="shared" si="49"/>
        <v>1218502.22</v>
      </c>
      <c r="G82" s="126">
        <f t="shared" si="49"/>
        <v>1166155.3400000001</v>
      </c>
      <c r="H82" s="126">
        <f t="shared" si="49"/>
        <v>1025342.24</v>
      </c>
      <c r="I82" s="126">
        <f t="shared" si="49"/>
        <v>1081396.98</v>
      </c>
      <c r="J82" s="126">
        <f t="shared" si="49"/>
        <v>1428173.94</v>
      </c>
      <c r="K82" s="126">
        <f t="shared" si="49"/>
        <v>2957440.95</v>
      </c>
      <c r="L82" s="126">
        <f t="shared" si="49"/>
        <v>4560232.72</v>
      </c>
      <c r="M82" s="126">
        <f t="shared" si="49"/>
        <v>5497423.21</v>
      </c>
      <c r="N82" s="127">
        <f t="shared" si="49"/>
        <v>5069783.54</v>
      </c>
      <c r="O82" s="125">
        <f t="shared" si="49"/>
        <v>4245889.05</v>
      </c>
      <c r="P82" s="197">
        <v>3223618.3</v>
      </c>
      <c r="Q82" s="126">
        <v>2523686.5</v>
      </c>
      <c r="R82" s="197">
        <v>639668</v>
      </c>
      <c r="S82" s="126"/>
      <c r="T82" s="126"/>
      <c r="U82" s="127"/>
      <c r="V82" s="253">
        <f t="shared" si="50"/>
        <v>-0.17384794336718595</v>
      </c>
      <c r="W82" s="254">
        <f t="shared" si="46"/>
        <v>-4.9664245153016685E-2</v>
      </c>
      <c r="X82" s="255">
        <f t="shared" si="46"/>
        <v>0.22371019482116505</v>
      </c>
      <c r="Y82" s="220"/>
      <c r="Z82" s="220"/>
      <c r="AA82" s="220"/>
      <c r="AB82" s="221"/>
      <c r="AC82" s="46">
        <f t="shared" si="41"/>
        <v>-893466.37000000011</v>
      </c>
      <c r="AD82" s="128">
        <f t="shared" si="47"/>
        <v>-168465.27000000002</v>
      </c>
      <c r="AE82" s="129">
        <f t="shared" si="47"/>
        <v>461362.83000000007</v>
      </c>
      <c r="AF82" s="129"/>
      <c r="AG82" s="129"/>
      <c r="AH82" s="129"/>
      <c r="AI82" s="130"/>
      <c r="AJ82" s="197">
        <f t="shared" si="48"/>
        <v>639668</v>
      </c>
    </row>
    <row r="83" spans="1:36" s="49" customFormat="1" x14ac:dyDescent="0.25">
      <c r="A83" s="187"/>
      <c r="B83" s="50" t="s">
        <v>43</v>
      </c>
      <c r="C83" s="125">
        <f t="shared" si="49"/>
        <v>7151330.8499999996</v>
      </c>
      <c r="D83" s="126">
        <f t="shared" si="49"/>
        <v>5645637.5800000001</v>
      </c>
      <c r="E83" s="126">
        <f t="shared" si="49"/>
        <v>3898857.65</v>
      </c>
      <c r="F83" s="126">
        <f t="shared" si="49"/>
        <v>2737896.27</v>
      </c>
      <c r="G83" s="126">
        <f t="shared" si="49"/>
        <v>2328065.31</v>
      </c>
      <c r="H83" s="126">
        <f t="shared" si="49"/>
        <v>2110454.15</v>
      </c>
      <c r="I83" s="126">
        <f t="shared" si="49"/>
        <v>2212347.54</v>
      </c>
      <c r="J83" s="126">
        <f t="shared" si="49"/>
        <v>2787688.32</v>
      </c>
      <c r="K83" s="126">
        <f t="shared" si="49"/>
        <v>3444815.29</v>
      </c>
      <c r="L83" s="126">
        <f t="shared" si="49"/>
        <v>5749623.5899999999</v>
      </c>
      <c r="M83" s="126">
        <f t="shared" si="49"/>
        <v>7209833.8499999996</v>
      </c>
      <c r="N83" s="127">
        <f t="shared" si="49"/>
        <v>5935939.5199999996</v>
      </c>
      <c r="O83" s="125">
        <f t="shared" si="49"/>
        <v>5711672.3899999997</v>
      </c>
      <c r="P83" s="197">
        <v>4662597.63</v>
      </c>
      <c r="Q83" s="126">
        <v>3869396.89</v>
      </c>
      <c r="R83" s="197">
        <v>1394921</v>
      </c>
      <c r="S83" s="126"/>
      <c r="T83" s="126"/>
      <c r="U83" s="127"/>
      <c r="V83" s="253">
        <f t="shared" si="50"/>
        <v>-0.20131336253307314</v>
      </c>
      <c r="W83" s="254">
        <f t="shared" si="46"/>
        <v>-0.17412381437350433</v>
      </c>
      <c r="X83" s="255">
        <f t="shared" si="46"/>
        <v>-7.5562543300342804E-3</v>
      </c>
      <c r="Y83" s="220"/>
      <c r="Z83" s="220"/>
      <c r="AA83" s="220"/>
      <c r="AB83" s="221"/>
      <c r="AC83" s="46">
        <f t="shared" si="41"/>
        <v>-1439658.46</v>
      </c>
      <c r="AD83" s="128">
        <f t="shared" si="47"/>
        <v>-983039.95000000019</v>
      </c>
      <c r="AE83" s="129">
        <f t="shared" si="47"/>
        <v>-29460.759999999776</v>
      </c>
      <c r="AF83" s="129"/>
      <c r="AG83" s="129"/>
      <c r="AH83" s="129"/>
      <c r="AI83" s="130"/>
      <c r="AJ83" s="197">
        <f t="shared" si="48"/>
        <v>1394921</v>
      </c>
    </row>
    <row r="84" spans="1:36" s="49" customFormat="1" x14ac:dyDescent="0.25">
      <c r="A84" s="187"/>
      <c r="B84" s="50" t="s">
        <v>44</v>
      </c>
      <c r="C84" s="125">
        <f t="shared" si="49"/>
        <v>5096794.8499999996</v>
      </c>
      <c r="D84" s="126">
        <f t="shared" si="49"/>
        <v>4395181.9000000004</v>
      </c>
      <c r="E84" s="126">
        <f t="shared" si="49"/>
        <v>4214261.4800000004</v>
      </c>
      <c r="F84" s="126">
        <f t="shared" si="49"/>
        <v>2641807.2200000002</v>
      </c>
      <c r="G84" s="126">
        <f t="shared" si="49"/>
        <v>2584602.34</v>
      </c>
      <c r="H84" s="126">
        <f t="shared" si="49"/>
        <v>2254854.6800000002</v>
      </c>
      <c r="I84" s="126">
        <f t="shared" si="49"/>
        <v>2317623.4500000002</v>
      </c>
      <c r="J84" s="126">
        <f t="shared" si="49"/>
        <v>2623803.62</v>
      </c>
      <c r="K84" s="126">
        <f t="shared" si="49"/>
        <v>3186487.91</v>
      </c>
      <c r="L84" s="126">
        <f t="shared" si="49"/>
        <v>5033011.22</v>
      </c>
      <c r="M84" s="126">
        <f t="shared" si="49"/>
        <v>5831380.7300000004</v>
      </c>
      <c r="N84" s="127">
        <f t="shared" si="49"/>
        <v>5110497.51</v>
      </c>
      <c r="O84" s="125">
        <f t="shared" si="49"/>
        <v>5032683.05</v>
      </c>
      <c r="P84" s="197">
        <v>4125935.65</v>
      </c>
      <c r="Q84" s="126">
        <v>3845959.44</v>
      </c>
      <c r="R84" s="197">
        <v>2455722</v>
      </c>
      <c r="S84" s="126"/>
      <c r="T84" s="126"/>
      <c r="U84" s="127"/>
      <c r="V84" s="253">
        <f t="shared" si="50"/>
        <v>-1.2578846488200289E-2</v>
      </c>
      <c r="W84" s="254">
        <f t="shared" si="46"/>
        <v>-6.1259409991654828E-2</v>
      </c>
      <c r="X84" s="255">
        <f t="shared" si="46"/>
        <v>-8.7394206967907576E-2</v>
      </c>
      <c r="Y84" s="220"/>
      <c r="Z84" s="220"/>
      <c r="AA84" s="220"/>
      <c r="AB84" s="221"/>
      <c r="AC84" s="46">
        <f t="shared" si="41"/>
        <v>-64111.799999999814</v>
      </c>
      <c r="AD84" s="128">
        <f t="shared" si="47"/>
        <v>-269246.25000000047</v>
      </c>
      <c r="AE84" s="129">
        <f t="shared" si="47"/>
        <v>-368302.0400000005</v>
      </c>
      <c r="AF84" s="129"/>
      <c r="AG84" s="129"/>
      <c r="AH84" s="129"/>
      <c r="AI84" s="130"/>
      <c r="AJ84" s="197">
        <f t="shared" si="48"/>
        <v>2455722</v>
      </c>
    </row>
    <row r="85" spans="1:36" s="165" customFormat="1" x14ac:dyDescent="0.25">
      <c r="A85" s="188"/>
      <c r="B85" s="50" t="s">
        <v>45</v>
      </c>
      <c r="C85" s="166">
        <f>SUM(C80:C84)</f>
        <v>56213795.770000003</v>
      </c>
      <c r="D85" s="167">
        <f t="shared" ref="D85:Q85" si="51">SUM(D80:D84)</f>
        <v>40787573.509999998</v>
      </c>
      <c r="E85" s="167">
        <f t="shared" si="51"/>
        <v>29670252.27</v>
      </c>
      <c r="F85" s="167">
        <f t="shared" si="51"/>
        <v>19085676.170000002</v>
      </c>
      <c r="G85" s="167">
        <f t="shared" si="51"/>
        <v>16936919.43</v>
      </c>
      <c r="H85" s="167">
        <f t="shared" si="51"/>
        <v>15269253.220000001</v>
      </c>
      <c r="I85" s="167">
        <f t="shared" si="51"/>
        <v>15928705.41</v>
      </c>
      <c r="J85" s="167">
        <f t="shared" si="51"/>
        <v>20707940.09</v>
      </c>
      <c r="K85" s="167">
        <f t="shared" si="51"/>
        <v>28402927.43</v>
      </c>
      <c r="L85" s="167">
        <f t="shared" si="51"/>
        <v>48878505.25</v>
      </c>
      <c r="M85" s="167">
        <f t="shared" si="51"/>
        <v>62162284.280000001</v>
      </c>
      <c r="N85" s="169">
        <f t="shared" si="51"/>
        <v>50330835.379999988</v>
      </c>
      <c r="O85" s="166">
        <f t="shared" si="51"/>
        <v>48322679.189999998</v>
      </c>
      <c r="P85" s="167">
        <f t="shared" si="51"/>
        <v>40224041.520000003</v>
      </c>
      <c r="Q85" s="167">
        <f t="shared" si="51"/>
        <v>34603017.520000003</v>
      </c>
      <c r="R85" s="214">
        <v>10737492</v>
      </c>
      <c r="S85" s="167"/>
      <c r="T85" s="167"/>
      <c r="U85" s="169"/>
      <c r="V85" s="257">
        <f t="shared" si="50"/>
        <v>-0.14037686784729295</v>
      </c>
      <c r="W85" s="258">
        <f t="shared" si="46"/>
        <v>-1.3816266610266286E-2</v>
      </c>
      <c r="X85" s="259">
        <f t="shared" si="46"/>
        <v>0.16625289212615124</v>
      </c>
      <c r="Y85" s="267"/>
      <c r="Z85" s="267"/>
      <c r="AA85" s="267"/>
      <c r="AB85" s="268"/>
      <c r="AC85" s="168">
        <f t="shared" si="43"/>
        <v>-7891116.5799999973</v>
      </c>
      <c r="AD85" s="170">
        <f t="shared" si="43"/>
        <v>-563531.98999999883</v>
      </c>
      <c r="AE85" s="171">
        <f t="shared" si="43"/>
        <v>4932765.2499999981</v>
      </c>
      <c r="AF85" s="171"/>
      <c r="AG85" s="171"/>
      <c r="AH85" s="171"/>
      <c r="AI85" s="172"/>
      <c r="AJ85" s="282">
        <f t="shared" si="48"/>
        <v>10737492</v>
      </c>
    </row>
    <row r="86" spans="1:36" s="49" customFormat="1" x14ac:dyDescent="0.25">
      <c r="A86" s="187">
        <f>+A79+1</f>
        <v>12</v>
      </c>
      <c r="B86" s="59" t="s">
        <v>36</v>
      </c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0"/>
      <c r="P86" s="61"/>
      <c r="Q86" s="61"/>
      <c r="R86" s="61"/>
      <c r="S86" s="61"/>
      <c r="T86" s="61"/>
      <c r="U86" s="62"/>
      <c r="V86" s="261"/>
      <c r="W86" s="262"/>
      <c r="X86" s="263"/>
      <c r="Y86" s="263"/>
      <c r="Z86" s="263"/>
      <c r="AA86" s="263"/>
      <c r="AB86" s="264"/>
      <c r="AC86" s="63"/>
      <c r="AD86" s="64"/>
      <c r="AE86" s="65"/>
      <c r="AF86" s="65"/>
      <c r="AG86" s="65"/>
      <c r="AH86" s="65"/>
      <c r="AI86" s="66"/>
      <c r="AJ86" s="63"/>
    </row>
    <row r="87" spans="1:36" s="49" customFormat="1" x14ac:dyDescent="0.25">
      <c r="A87" s="187"/>
      <c r="B87" s="50" t="s">
        <v>40</v>
      </c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  <c r="O87" s="125"/>
      <c r="P87" s="197"/>
      <c r="Q87" s="126"/>
      <c r="R87" s="197"/>
      <c r="S87" s="126"/>
      <c r="T87" s="126"/>
      <c r="U87" s="127"/>
      <c r="V87" s="217"/>
      <c r="W87" s="219"/>
      <c r="X87" s="220"/>
      <c r="Y87" s="220"/>
      <c r="Z87" s="220"/>
      <c r="AA87" s="220"/>
      <c r="AB87" s="221"/>
      <c r="AC87" s="46"/>
      <c r="AD87" s="128"/>
      <c r="AE87" s="129"/>
      <c r="AF87" s="129"/>
      <c r="AG87" s="129"/>
      <c r="AH87" s="129"/>
      <c r="AI87" s="130"/>
      <c r="AJ87" s="197"/>
    </row>
    <row r="88" spans="1:36" s="49" customFormat="1" x14ac:dyDescent="0.25">
      <c r="A88" s="187"/>
      <c r="B88" s="50" t="s">
        <v>41</v>
      </c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125"/>
      <c r="P88" s="197"/>
      <c r="Q88" s="126"/>
      <c r="R88" s="197"/>
      <c r="S88" s="126"/>
      <c r="T88" s="126"/>
      <c r="U88" s="127"/>
      <c r="V88" s="217"/>
      <c r="W88" s="219"/>
      <c r="X88" s="220"/>
      <c r="Y88" s="220"/>
      <c r="Z88" s="220"/>
      <c r="AA88" s="220"/>
      <c r="AB88" s="221"/>
      <c r="AC88" s="46"/>
      <c r="AD88" s="128"/>
      <c r="AE88" s="129"/>
      <c r="AF88" s="129"/>
      <c r="AG88" s="129"/>
      <c r="AH88" s="129"/>
      <c r="AI88" s="130"/>
      <c r="AJ88" s="197"/>
    </row>
    <row r="89" spans="1:36" s="49" customFormat="1" x14ac:dyDescent="0.25">
      <c r="A89" s="187"/>
      <c r="B89" s="50" t="s">
        <v>42</v>
      </c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  <c r="O89" s="125"/>
      <c r="P89" s="197"/>
      <c r="Q89" s="126"/>
      <c r="R89" s="197"/>
      <c r="S89" s="126"/>
      <c r="T89" s="126"/>
      <c r="U89" s="127"/>
      <c r="V89" s="217"/>
      <c r="W89" s="219"/>
      <c r="X89" s="220"/>
      <c r="Y89" s="220"/>
      <c r="Z89" s="220"/>
      <c r="AA89" s="220"/>
      <c r="AB89" s="221"/>
      <c r="AC89" s="46"/>
      <c r="AD89" s="128"/>
      <c r="AE89" s="129"/>
      <c r="AF89" s="129"/>
      <c r="AG89" s="129"/>
      <c r="AH89" s="129"/>
      <c r="AI89" s="130"/>
      <c r="AJ89" s="197"/>
    </row>
    <row r="90" spans="1:36" s="49" customFormat="1" x14ac:dyDescent="0.25">
      <c r="A90" s="187"/>
      <c r="B90" s="50" t="s">
        <v>43</v>
      </c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  <c r="O90" s="125"/>
      <c r="P90" s="197"/>
      <c r="Q90" s="126"/>
      <c r="R90" s="197"/>
      <c r="S90" s="126"/>
      <c r="T90" s="126"/>
      <c r="U90" s="127"/>
      <c r="V90" s="217"/>
      <c r="W90" s="219"/>
      <c r="X90" s="220"/>
      <c r="Y90" s="220"/>
      <c r="Z90" s="220"/>
      <c r="AA90" s="220"/>
      <c r="AB90" s="221"/>
      <c r="AC90" s="46"/>
      <c r="AD90" s="128"/>
      <c r="AE90" s="129"/>
      <c r="AF90" s="129"/>
      <c r="AG90" s="129"/>
      <c r="AH90" s="129"/>
      <c r="AI90" s="130"/>
      <c r="AJ90" s="197"/>
    </row>
    <row r="91" spans="1:36" s="49" customFormat="1" x14ac:dyDescent="0.25">
      <c r="A91" s="187"/>
      <c r="B91" s="50" t="s">
        <v>44</v>
      </c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7"/>
      <c r="O91" s="125"/>
      <c r="P91" s="197"/>
      <c r="Q91" s="126"/>
      <c r="R91" s="197"/>
      <c r="S91" s="126"/>
      <c r="T91" s="126"/>
      <c r="U91" s="127"/>
      <c r="V91" s="217"/>
      <c r="W91" s="219"/>
      <c r="X91" s="220"/>
      <c r="Y91" s="220"/>
      <c r="Z91" s="220"/>
      <c r="AA91" s="220"/>
      <c r="AB91" s="221"/>
      <c r="AC91" s="46"/>
      <c r="AD91" s="128"/>
      <c r="AE91" s="129"/>
      <c r="AF91" s="129"/>
      <c r="AG91" s="129"/>
      <c r="AH91" s="129"/>
      <c r="AI91" s="130"/>
      <c r="AJ91" s="197"/>
    </row>
    <row r="92" spans="1:36" s="165" customFormat="1" x14ac:dyDescent="0.25">
      <c r="A92" s="188"/>
      <c r="B92" s="50" t="s">
        <v>45</v>
      </c>
      <c r="C92" s="166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9"/>
      <c r="O92" s="166"/>
      <c r="P92" s="214"/>
      <c r="Q92" s="167"/>
      <c r="R92" s="167"/>
      <c r="S92" s="167"/>
      <c r="T92" s="167"/>
      <c r="U92" s="169"/>
      <c r="V92" s="265"/>
      <c r="W92" s="266"/>
      <c r="X92" s="267"/>
      <c r="Y92" s="267"/>
      <c r="Z92" s="267"/>
      <c r="AA92" s="267"/>
      <c r="AB92" s="268"/>
      <c r="AC92" s="168"/>
      <c r="AD92" s="170"/>
      <c r="AE92" s="171"/>
      <c r="AF92" s="171"/>
      <c r="AG92" s="171"/>
      <c r="AH92" s="171"/>
      <c r="AI92" s="172"/>
      <c r="AJ92" s="214"/>
    </row>
    <row r="93" spans="1:36" s="49" customFormat="1" x14ac:dyDescent="0.25">
      <c r="A93" s="187">
        <f>+A86+1</f>
        <v>13</v>
      </c>
      <c r="B93" s="59" t="s">
        <v>47</v>
      </c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0"/>
      <c r="P93" s="61"/>
      <c r="Q93" s="61"/>
      <c r="R93" s="61"/>
      <c r="S93" s="61"/>
      <c r="T93" s="61"/>
      <c r="U93" s="62"/>
      <c r="V93" s="261"/>
      <c r="W93" s="262"/>
      <c r="X93" s="263"/>
      <c r="Y93" s="263"/>
      <c r="Z93" s="263"/>
      <c r="AA93" s="263"/>
      <c r="AB93" s="264"/>
      <c r="AC93" s="63"/>
      <c r="AD93" s="64"/>
      <c r="AE93" s="65"/>
      <c r="AF93" s="65"/>
      <c r="AG93" s="65"/>
      <c r="AH93" s="65"/>
      <c r="AI93" s="66"/>
      <c r="AJ93" s="63"/>
    </row>
    <row r="94" spans="1:36" s="49" customFormat="1" x14ac:dyDescent="0.25">
      <c r="A94" s="187"/>
      <c r="B94" s="50" t="s">
        <v>40</v>
      </c>
      <c r="C94" s="125">
        <v>35010854.549999997</v>
      </c>
      <c r="D94" s="126">
        <v>25373381.18</v>
      </c>
      <c r="E94" s="126">
        <v>18235807.030000001</v>
      </c>
      <c r="F94" s="126">
        <v>11664183.460000001</v>
      </c>
      <c r="G94" s="126">
        <v>10271171.23</v>
      </c>
      <c r="H94" s="126">
        <v>9375011.1699999999</v>
      </c>
      <c r="I94" s="126">
        <v>9776353.0199999996</v>
      </c>
      <c r="J94" s="126">
        <v>13100990.1</v>
      </c>
      <c r="K94" s="126">
        <v>17644830.98</v>
      </c>
      <c r="L94" s="126">
        <v>31544476.550000001</v>
      </c>
      <c r="M94" s="126">
        <v>41236779.899999999</v>
      </c>
      <c r="N94" s="127">
        <v>32296773.079999998</v>
      </c>
      <c r="O94" s="125">
        <v>31973555.09</v>
      </c>
      <c r="P94" s="126">
        <v>26914356.510000002</v>
      </c>
      <c r="Q94" s="126">
        <v>23384632.41</v>
      </c>
      <c r="R94" s="200">
        <v>5963707</v>
      </c>
      <c r="S94" s="126"/>
      <c r="T94" s="126"/>
      <c r="U94" s="127"/>
      <c r="V94" s="253">
        <f>IF(ISERROR((O94-C94)/C94)=TRUE,0,(O94-C94)/C94)</f>
        <v>-8.6753079838778099E-2</v>
      </c>
      <c r="W94" s="254">
        <f t="shared" ref="W94:X99" si="52">IF(ISERROR((P94-D94)/D94)=TRUE,0,(P94-D94)/D94)</f>
        <v>6.0731966270803565E-2</v>
      </c>
      <c r="X94" s="255">
        <f t="shared" si="52"/>
        <v>0.28234699849201017</v>
      </c>
      <c r="Y94" s="220"/>
      <c r="Z94" s="220"/>
      <c r="AA94" s="220"/>
      <c r="AB94" s="221"/>
      <c r="AC94" s="46">
        <f t="shared" ref="AC94:AE109" si="53">O94-C94</f>
        <v>-3037299.4599999972</v>
      </c>
      <c r="AD94" s="82">
        <f t="shared" si="53"/>
        <v>1540975.3300000019</v>
      </c>
      <c r="AE94" s="83">
        <f t="shared" si="53"/>
        <v>5148825.379999999</v>
      </c>
      <c r="AF94" s="129"/>
      <c r="AG94" s="129"/>
      <c r="AH94" s="129"/>
      <c r="AI94" s="130"/>
      <c r="AJ94" s="81">
        <f>IF(ISERROR(GETPIVOTDATA("VALUE",'CSS WK pvt'!$J$2,"DT_FILE",AJ$8,"COMMODITY",AJ$6,"TRIM_CAT",TRIM(B94),"TRIM_LINE",A93))=TRUE,0,GETPIVOTDATA("VALUE",'CSS WK pvt'!$J$2,"DT_FILE",AJ$8,"COMMODITY",AJ$6,"TRIM_CAT",TRIM(B94),"TRIM_LINE",A93))</f>
        <v>5963707</v>
      </c>
    </row>
    <row r="95" spans="1:36" s="49" customFormat="1" x14ac:dyDescent="0.25">
      <c r="A95" s="187"/>
      <c r="B95" s="50" t="s">
        <v>41</v>
      </c>
      <c r="C95" s="125">
        <v>3815460.1</v>
      </c>
      <c r="D95" s="126">
        <v>1981289.28</v>
      </c>
      <c r="E95" s="126">
        <v>1259002.44</v>
      </c>
      <c r="F95" s="126">
        <v>823287</v>
      </c>
      <c r="G95" s="126">
        <v>586925.21</v>
      </c>
      <c r="H95" s="126">
        <v>503590.98</v>
      </c>
      <c r="I95" s="126">
        <v>540984.42000000004</v>
      </c>
      <c r="J95" s="126">
        <v>767284.11</v>
      </c>
      <c r="K95" s="126">
        <v>1169352.3</v>
      </c>
      <c r="L95" s="126">
        <v>1991161.17</v>
      </c>
      <c r="M95" s="126">
        <v>2386866.59</v>
      </c>
      <c r="N95" s="127">
        <v>1917841.73</v>
      </c>
      <c r="O95" s="125">
        <v>1358879.61</v>
      </c>
      <c r="P95" s="126">
        <v>1297533.43</v>
      </c>
      <c r="Q95" s="126">
        <v>979342.28</v>
      </c>
      <c r="R95" s="200">
        <v>283474</v>
      </c>
      <c r="S95" s="126"/>
      <c r="T95" s="126"/>
      <c r="U95" s="127"/>
      <c r="V95" s="253">
        <f t="shared" ref="V95:V99" si="54">IF(ISERROR((O95-C95)/C95)=TRUE,0,(O95-C95)/C95)</f>
        <v>-0.64384908388899154</v>
      </c>
      <c r="W95" s="254">
        <f t="shared" si="52"/>
        <v>-0.34510652073986897</v>
      </c>
      <c r="X95" s="255">
        <f t="shared" si="52"/>
        <v>-0.22212837014041048</v>
      </c>
      <c r="Y95" s="220"/>
      <c r="Z95" s="220"/>
      <c r="AA95" s="220"/>
      <c r="AB95" s="221"/>
      <c r="AC95" s="46">
        <f t="shared" si="53"/>
        <v>-2456580.4900000002</v>
      </c>
      <c r="AD95" s="82">
        <f t="shared" si="53"/>
        <v>-683755.85000000009</v>
      </c>
      <c r="AE95" s="83">
        <f t="shared" si="53"/>
        <v>-279660.15999999992</v>
      </c>
      <c r="AF95" s="129"/>
      <c r="AG95" s="129"/>
      <c r="AH95" s="129"/>
      <c r="AI95" s="130"/>
      <c r="AJ95" s="81">
        <f>IF(ISERROR(GETPIVOTDATA("VALUE",'CSS WK pvt'!$J$2,"DT_FILE",AJ$8,"COMMODITY",AJ$6,"TRIM_CAT",TRIM(B95),"TRIM_LINE",A93))=TRUE,0,GETPIVOTDATA("VALUE",'CSS WK pvt'!$J$2,"DT_FILE",AJ$8,"COMMODITY",AJ$6,"TRIM_CAT",TRIM(B95),"TRIM_LINE",A93))</f>
        <v>283474</v>
      </c>
    </row>
    <row r="96" spans="1:36" s="49" customFormat="1" x14ac:dyDescent="0.25">
      <c r="A96" s="187"/>
      <c r="B96" s="50" t="s">
        <v>42</v>
      </c>
      <c r="C96" s="125">
        <v>5139355.42</v>
      </c>
      <c r="D96" s="126">
        <v>3392083.57</v>
      </c>
      <c r="E96" s="126">
        <v>2062323.67</v>
      </c>
      <c r="F96" s="126">
        <v>1218502.22</v>
      </c>
      <c r="G96" s="126">
        <v>1166155.3400000001</v>
      </c>
      <c r="H96" s="126">
        <v>1025342.24</v>
      </c>
      <c r="I96" s="126">
        <v>1081396.98</v>
      </c>
      <c r="J96" s="126">
        <v>1428173.94</v>
      </c>
      <c r="K96" s="126">
        <v>2957440.95</v>
      </c>
      <c r="L96" s="126">
        <v>4560232.72</v>
      </c>
      <c r="M96" s="126">
        <v>5497423.21</v>
      </c>
      <c r="N96" s="127">
        <v>5069783.54</v>
      </c>
      <c r="O96" s="125">
        <v>4245889.05</v>
      </c>
      <c r="P96" s="126">
        <v>3223618.3</v>
      </c>
      <c r="Q96" s="126">
        <v>2523686.5</v>
      </c>
      <c r="R96" s="200">
        <v>639668</v>
      </c>
      <c r="S96" s="126"/>
      <c r="T96" s="126"/>
      <c r="U96" s="127"/>
      <c r="V96" s="253">
        <f t="shared" si="54"/>
        <v>-0.17384794336718595</v>
      </c>
      <c r="W96" s="254">
        <f t="shared" si="52"/>
        <v>-4.9664245153016685E-2</v>
      </c>
      <c r="X96" s="255">
        <f t="shared" si="52"/>
        <v>0.22371019482116505</v>
      </c>
      <c r="Y96" s="220"/>
      <c r="Z96" s="220"/>
      <c r="AA96" s="220"/>
      <c r="AB96" s="221"/>
      <c r="AC96" s="46">
        <f t="shared" si="53"/>
        <v>-893466.37000000011</v>
      </c>
      <c r="AD96" s="82">
        <f t="shared" si="53"/>
        <v>-168465.27000000002</v>
      </c>
      <c r="AE96" s="83">
        <f t="shared" si="53"/>
        <v>461362.83000000007</v>
      </c>
      <c r="AF96" s="129"/>
      <c r="AG96" s="129"/>
      <c r="AH96" s="129"/>
      <c r="AI96" s="130"/>
      <c r="AJ96" s="81">
        <f>IF(ISERROR(GETPIVOTDATA("VALUE",'CSS WK pvt'!$J$2,"DT_FILE",AJ$8,"COMMODITY",AJ$6,"TRIM_CAT",TRIM(B96),"TRIM_LINE",A93))=TRUE,0,GETPIVOTDATA("VALUE",'CSS WK pvt'!$J$2,"DT_FILE",AJ$8,"COMMODITY",AJ$6,"TRIM_CAT",TRIM(B96),"TRIM_LINE",A93))</f>
        <v>639668</v>
      </c>
    </row>
    <row r="97" spans="1:36" s="49" customFormat="1" x14ac:dyDescent="0.25">
      <c r="A97" s="187"/>
      <c r="B97" s="50" t="s">
        <v>43</v>
      </c>
      <c r="C97" s="125">
        <v>7151330.8499999996</v>
      </c>
      <c r="D97" s="126">
        <v>5645637.5800000001</v>
      </c>
      <c r="E97" s="126">
        <v>3898857.65</v>
      </c>
      <c r="F97" s="126">
        <v>2737896.27</v>
      </c>
      <c r="G97" s="126">
        <v>2328065.31</v>
      </c>
      <c r="H97" s="126">
        <v>2110454.15</v>
      </c>
      <c r="I97" s="126">
        <v>2212347.54</v>
      </c>
      <c r="J97" s="126">
        <v>2787688.32</v>
      </c>
      <c r="K97" s="126">
        <v>3444815.29</v>
      </c>
      <c r="L97" s="126">
        <v>5749623.5899999999</v>
      </c>
      <c r="M97" s="126">
        <v>7209833.8499999996</v>
      </c>
      <c r="N97" s="127">
        <v>5935939.5199999996</v>
      </c>
      <c r="O97" s="125">
        <v>5711672.3899999997</v>
      </c>
      <c r="P97" s="126">
        <v>4662597.63</v>
      </c>
      <c r="Q97" s="126">
        <v>3869396.89</v>
      </c>
      <c r="R97" s="200">
        <v>1394921</v>
      </c>
      <c r="S97" s="126"/>
      <c r="T97" s="126"/>
      <c r="U97" s="127"/>
      <c r="V97" s="253">
        <f t="shared" si="54"/>
        <v>-0.20131336253307314</v>
      </c>
      <c r="W97" s="254">
        <f t="shared" si="52"/>
        <v>-0.17412381437350433</v>
      </c>
      <c r="X97" s="255">
        <f t="shared" si="52"/>
        <v>-7.5562543300342804E-3</v>
      </c>
      <c r="Y97" s="220"/>
      <c r="Z97" s="220"/>
      <c r="AA97" s="220"/>
      <c r="AB97" s="221"/>
      <c r="AC97" s="46">
        <f t="shared" si="53"/>
        <v>-1439658.46</v>
      </c>
      <c r="AD97" s="82">
        <f t="shared" si="53"/>
        <v>-983039.95000000019</v>
      </c>
      <c r="AE97" s="83">
        <f t="shared" si="53"/>
        <v>-29460.759999999776</v>
      </c>
      <c r="AF97" s="129"/>
      <c r="AG97" s="129"/>
      <c r="AH97" s="129"/>
      <c r="AI97" s="130"/>
      <c r="AJ97" s="81">
        <f>IF(ISERROR(GETPIVOTDATA("VALUE",'CSS WK pvt'!$J$2,"DT_FILE",AJ$8,"COMMODITY",AJ$6,"TRIM_CAT",TRIM(B97),"TRIM_LINE",A93))=TRUE,0,GETPIVOTDATA("VALUE",'CSS WK pvt'!$J$2,"DT_FILE",AJ$8,"COMMODITY",AJ$6,"TRIM_CAT",TRIM(B97),"TRIM_LINE",A93))</f>
        <v>1394921</v>
      </c>
    </row>
    <row r="98" spans="1:36" s="49" customFormat="1" x14ac:dyDescent="0.25">
      <c r="A98" s="187"/>
      <c r="B98" s="50" t="s">
        <v>44</v>
      </c>
      <c r="C98" s="125">
        <v>5096794.8499999996</v>
      </c>
      <c r="D98" s="126">
        <v>4395181.9000000004</v>
      </c>
      <c r="E98" s="126">
        <v>4214261.4800000004</v>
      </c>
      <c r="F98" s="126">
        <v>2641807.2200000002</v>
      </c>
      <c r="G98" s="126">
        <v>2584602.34</v>
      </c>
      <c r="H98" s="126">
        <v>2254854.6800000002</v>
      </c>
      <c r="I98" s="126">
        <v>2317623.4500000002</v>
      </c>
      <c r="J98" s="126">
        <v>2623803.62</v>
      </c>
      <c r="K98" s="126">
        <v>3186487.91</v>
      </c>
      <c r="L98" s="126">
        <v>5033011.22</v>
      </c>
      <c r="M98" s="126">
        <v>5831380.7300000004</v>
      </c>
      <c r="N98" s="127">
        <v>5110497.51</v>
      </c>
      <c r="O98" s="125">
        <v>5032683.05</v>
      </c>
      <c r="P98" s="126">
        <v>4125935.65</v>
      </c>
      <c r="Q98" s="126">
        <v>3845959.44</v>
      </c>
      <c r="R98" s="200">
        <v>2455722</v>
      </c>
      <c r="S98" s="126"/>
      <c r="T98" s="126"/>
      <c r="U98" s="127"/>
      <c r="V98" s="253">
        <f t="shared" si="54"/>
        <v>-1.2578846488200289E-2</v>
      </c>
      <c r="W98" s="254">
        <f t="shared" si="52"/>
        <v>-6.1259409991654828E-2</v>
      </c>
      <c r="X98" s="255">
        <f t="shared" si="52"/>
        <v>-8.7394206967907576E-2</v>
      </c>
      <c r="Y98" s="220"/>
      <c r="Z98" s="220"/>
      <c r="AA98" s="220"/>
      <c r="AB98" s="221"/>
      <c r="AC98" s="46">
        <f t="shared" si="53"/>
        <v>-64111.799999999814</v>
      </c>
      <c r="AD98" s="82">
        <f t="shared" si="53"/>
        <v>-269246.25000000047</v>
      </c>
      <c r="AE98" s="83">
        <f t="shared" si="53"/>
        <v>-368302.0400000005</v>
      </c>
      <c r="AF98" s="129"/>
      <c r="AG98" s="129"/>
      <c r="AH98" s="129"/>
      <c r="AI98" s="130"/>
      <c r="AJ98" s="81">
        <f>IF(ISERROR(GETPIVOTDATA("VALUE",'CSS WK pvt'!$J$2,"DT_FILE",AJ$8,"COMMODITY",AJ$6,"TRIM_CAT",TRIM(B98),"TRIM_LINE",A93))=TRUE,0,GETPIVOTDATA("VALUE",'CSS WK pvt'!$J$2,"DT_FILE",AJ$8,"COMMODITY",AJ$6,"TRIM_CAT",TRIM(B98),"TRIM_LINE",A93))</f>
        <v>2455722</v>
      </c>
    </row>
    <row r="99" spans="1:36" s="165" customFormat="1" ht="15.75" thickBot="1" x14ac:dyDescent="0.3">
      <c r="A99" s="188"/>
      <c r="B99" s="67" t="s">
        <v>45</v>
      </c>
      <c r="C99" s="159">
        <f>SUM(C94:C98)</f>
        <v>56213795.770000003</v>
      </c>
      <c r="D99" s="160">
        <f t="shared" ref="D99:AJ99" si="55">SUM(D94:D98)</f>
        <v>40787573.509999998</v>
      </c>
      <c r="E99" s="160">
        <f t="shared" si="55"/>
        <v>29670252.27</v>
      </c>
      <c r="F99" s="160">
        <f t="shared" si="55"/>
        <v>19085676.170000002</v>
      </c>
      <c r="G99" s="160">
        <f t="shared" si="55"/>
        <v>16936919.43</v>
      </c>
      <c r="H99" s="160">
        <f t="shared" si="55"/>
        <v>15269253.220000001</v>
      </c>
      <c r="I99" s="160">
        <f t="shared" si="55"/>
        <v>15928705.41</v>
      </c>
      <c r="J99" s="160">
        <f t="shared" si="55"/>
        <v>20707940.09</v>
      </c>
      <c r="K99" s="160">
        <f t="shared" si="55"/>
        <v>28402927.43</v>
      </c>
      <c r="L99" s="160">
        <f t="shared" si="55"/>
        <v>48878505.25</v>
      </c>
      <c r="M99" s="160">
        <f t="shared" si="55"/>
        <v>62162284.280000001</v>
      </c>
      <c r="N99" s="161">
        <f t="shared" si="55"/>
        <v>50330835.379999988</v>
      </c>
      <c r="O99" s="159">
        <f t="shared" si="55"/>
        <v>48322679.189999998</v>
      </c>
      <c r="P99" s="160">
        <f t="shared" si="55"/>
        <v>40224041.520000003</v>
      </c>
      <c r="Q99" s="160">
        <f t="shared" si="55"/>
        <v>34603017.520000003</v>
      </c>
      <c r="R99" s="160">
        <v>10737492</v>
      </c>
      <c r="S99" s="160"/>
      <c r="T99" s="160"/>
      <c r="U99" s="161"/>
      <c r="V99" s="223">
        <f t="shared" si="54"/>
        <v>-0.14037686784729295</v>
      </c>
      <c r="W99" s="227">
        <f t="shared" si="52"/>
        <v>-1.3816266610266286E-2</v>
      </c>
      <c r="X99" s="228">
        <f t="shared" si="52"/>
        <v>0.16625289212615124</v>
      </c>
      <c r="Y99" s="228"/>
      <c r="Z99" s="228"/>
      <c r="AA99" s="228"/>
      <c r="AB99" s="229"/>
      <c r="AC99" s="47">
        <f t="shared" ref="AC99:AE106" si="56">SUM(AC94:AC98)</f>
        <v>-7891116.5799999973</v>
      </c>
      <c r="AD99" s="162">
        <f t="shared" si="56"/>
        <v>-563531.98999999883</v>
      </c>
      <c r="AE99" s="163">
        <f t="shared" si="56"/>
        <v>4932765.2499999981</v>
      </c>
      <c r="AF99" s="163"/>
      <c r="AG99" s="163"/>
      <c r="AH99" s="163"/>
      <c r="AI99" s="164"/>
      <c r="AJ99" s="47">
        <f t="shared" si="55"/>
        <v>10737492</v>
      </c>
    </row>
    <row r="100" spans="1:36" s="49" customFormat="1" x14ac:dyDescent="0.25">
      <c r="A100" s="187">
        <f>+A93+1</f>
        <v>14</v>
      </c>
      <c r="B100" s="131" t="s">
        <v>213</v>
      </c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20"/>
      <c r="O100" s="118"/>
      <c r="P100" s="119"/>
      <c r="Q100" s="119"/>
      <c r="R100" s="119"/>
      <c r="S100" s="119"/>
      <c r="T100" s="119"/>
      <c r="U100" s="120"/>
      <c r="V100" s="249"/>
      <c r="W100" s="250"/>
      <c r="X100" s="251"/>
      <c r="Y100" s="251"/>
      <c r="Z100" s="251"/>
      <c r="AA100" s="251"/>
      <c r="AB100" s="252"/>
      <c r="AC100" s="121"/>
      <c r="AD100" s="122"/>
      <c r="AE100" s="123"/>
      <c r="AF100" s="123"/>
      <c r="AG100" s="123"/>
      <c r="AH100" s="123"/>
      <c r="AI100" s="124"/>
      <c r="AJ100" s="121"/>
    </row>
    <row r="101" spans="1:36" s="49" customFormat="1" x14ac:dyDescent="0.25">
      <c r="A101" s="187"/>
      <c r="B101" s="50" t="s">
        <v>40</v>
      </c>
      <c r="C101" s="125">
        <v>36180267.140000001</v>
      </c>
      <c r="D101" s="126">
        <v>32057050.129999999</v>
      </c>
      <c r="E101" s="126">
        <v>23869209.27</v>
      </c>
      <c r="F101" s="46">
        <v>15823810.369999999</v>
      </c>
      <c r="G101" s="126">
        <v>12853389.76</v>
      </c>
      <c r="H101" s="126">
        <v>10820953.890000001</v>
      </c>
      <c r="I101" s="126">
        <v>10070266.32</v>
      </c>
      <c r="J101" s="126">
        <v>11290062.07</v>
      </c>
      <c r="K101" s="126">
        <v>12353209.26</v>
      </c>
      <c r="L101" s="126">
        <v>22396494.809999999</v>
      </c>
      <c r="M101" s="126">
        <v>32303135.98</v>
      </c>
      <c r="N101" s="127">
        <v>31488029.489999998</v>
      </c>
      <c r="O101" s="125">
        <v>32809496.09</v>
      </c>
      <c r="P101" s="126">
        <v>27018896.420000002</v>
      </c>
      <c r="Q101" s="126">
        <v>24346388.050000001</v>
      </c>
      <c r="R101" s="126">
        <v>9617075</v>
      </c>
      <c r="S101" s="126"/>
      <c r="T101" s="126"/>
      <c r="U101" s="127"/>
      <c r="V101" s="253">
        <f>IF(ISERROR((O101-C101)/C101)=TRUE,0,(O101-C101)/C101)</f>
        <v>-9.3166007784208985E-2</v>
      </c>
      <c r="W101" s="254">
        <f t="shared" ref="W101:X106" si="57">IF(ISERROR((P101-D101)/D101)=TRUE,0,(P101-D101)/D101)</f>
        <v>-0.15716211222083512</v>
      </c>
      <c r="X101" s="255">
        <f t="shared" si="57"/>
        <v>1.9991394545262251E-2</v>
      </c>
      <c r="Y101" s="220"/>
      <c r="Z101" s="220"/>
      <c r="AA101" s="220"/>
      <c r="AB101" s="221"/>
      <c r="AC101" s="46">
        <f t="shared" ref="AC101:AE105" si="58">O101-C101</f>
        <v>-3370771.0500000007</v>
      </c>
      <c r="AD101" s="82">
        <f t="shared" si="58"/>
        <v>-5038153.7099999972</v>
      </c>
      <c r="AE101" s="83">
        <f t="shared" si="58"/>
        <v>477178.78000000119</v>
      </c>
      <c r="AF101" s="129"/>
      <c r="AG101" s="129"/>
      <c r="AH101" s="129"/>
      <c r="AI101" s="130"/>
      <c r="AJ101" s="81">
        <f>IF(ISERROR(GETPIVOTDATA("VALUE",'CSS WK pvt'!$J$2,"DT_FILE",AJ$8,"COMMODITY",AJ$6,"TRIM_CAT",TRIM(B101),"TRIM_LINE",A100))=TRUE,0,GETPIVOTDATA("VALUE",'CSS WK pvt'!$J$2,"DT_FILE",AJ$8,"COMMODITY",AJ$6,"TRIM_CAT",TRIM(B101),"TRIM_LINE",A100))</f>
        <v>9617075</v>
      </c>
    </row>
    <row r="102" spans="1:36" s="49" customFormat="1" x14ac:dyDescent="0.25">
      <c r="A102" s="187"/>
      <c r="B102" s="50" t="s">
        <v>41</v>
      </c>
      <c r="C102" s="125">
        <v>1391044.96</v>
      </c>
      <c r="D102" s="126">
        <v>2684382.66</v>
      </c>
      <c r="E102" s="126">
        <v>1487031.09</v>
      </c>
      <c r="F102" s="46">
        <v>2127939.02</v>
      </c>
      <c r="G102" s="126">
        <v>1088858.58</v>
      </c>
      <c r="H102" s="126">
        <v>500832.47</v>
      </c>
      <c r="I102" s="126">
        <v>477199.2</v>
      </c>
      <c r="J102" s="126">
        <v>553952.81999999995</v>
      </c>
      <c r="K102" s="126">
        <v>453458.14</v>
      </c>
      <c r="L102" s="126">
        <v>724433.6</v>
      </c>
      <c r="M102" s="126">
        <v>1354511.6</v>
      </c>
      <c r="N102" s="127">
        <v>2931678</v>
      </c>
      <c r="O102" s="125">
        <v>1078180.97</v>
      </c>
      <c r="P102" s="126">
        <v>919696.49</v>
      </c>
      <c r="Q102" s="126">
        <v>1029701.93</v>
      </c>
      <c r="R102" s="126">
        <v>378022</v>
      </c>
      <c r="S102" s="126"/>
      <c r="T102" s="126"/>
      <c r="U102" s="127"/>
      <c r="V102" s="253">
        <f t="shared" ref="V102:V106" si="59">IF(ISERROR((O102-C102)/C102)=TRUE,0,(O102-C102)/C102)</f>
        <v>-0.2249129244535705</v>
      </c>
      <c r="W102" s="254">
        <f t="shared" si="57"/>
        <v>-0.65738994529192796</v>
      </c>
      <c r="X102" s="255">
        <f t="shared" si="57"/>
        <v>-0.30754512335044726</v>
      </c>
      <c r="Y102" s="220"/>
      <c r="Z102" s="220"/>
      <c r="AA102" s="220"/>
      <c r="AB102" s="221"/>
      <c r="AC102" s="46">
        <f t="shared" si="53"/>
        <v>-312863.99</v>
      </c>
      <c r="AD102" s="82">
        <f t="shared" si="58"/>
        <v>-1764686.1700000002</v>
      </c>
      <c r="AE102" s="83">
        <f t="shared" si="58"/>
        <v>-457329.16000000003</v>
      </c>
      <c r="AF102" s="129"/>
      <c r="AG102" s="129"/>
      <c r="AH102" s="129"/>
      <c r="AI102" s="130"/>
      <c r="AJ102" s="81">
        <f>IF(ISERROR(GETPIVOTDATA("VALUE",'CSS WK pvt'!$J$2,"DT_FILE",AJ$8,"COMMODITY",AJ$6,"TRIM_CAT",TRIM(B102),"TRIM_LINE",A100))=TRUE,0,GETPIVOTDATA("VALUE",'CSS WK pvt'!$J$2,"DT_FILE",AJ$8,"COMMODITY",AJ$6,"TRIM_CAT",TRIM(B102),"TRIM_LINE",A100))</f>
        <v>378022</v>
      </c>
    </row>
    <row r="103" spans="1:36" s="49" customFormat="1" x14ac:dyDescent="0.25">
      <c r="A103" s="187"/>
      <c r="B103" s="50" t="s">
        <v>42</v>
      </c>
      <c r="C103" s="125">
        <v>5478935.8700000001</v>
      </c>
      <c r="D103" s="126">
        <v>4677909.72</v>
      </c>
      <c r="E103" s="126">
        <v>3281357.8</v>
      </c>
      <c r="F103" s="46">
        <v>1816353.84</v>
      </c>
      <c r="G103" s="126">
        <v>1315954.1599999999</v>
      </c>
      <c r="H103" s="126">
        <v>1094889.77</v>
      </c>
      <c r="I103" s="126">
        <v>965720.14</v>
      </c>
      <c r="J103" s="126">
        <v>1084195.71</v>
      </c>
      <c r="K103" s="126">
        <v>1198135.97</v>
      </c>
      <c r="L103" s="126">
        <v>2647049.7200000002</v>
      </c>
      <c r="M103" s="126">
        <v>4724915.26</v>
      </c>
      <c r="N103" s="127">
        <v>4495689.4000000004</v>
      </c>
      <c r="O103" s="125">
        <v>4676193.21</v>
      </c>
      <c r="P103" s="126">
        <v>3131551.44</v>
      </c>
      <c r="Q103" s="126">
        <v>3225247.06</v>
      </c>
      <c r="R103" s="126">
        <v>1017563</v>
      </c>
      <c r="S103" s="126"/>
      <c r="T103" s="126"/>
      <c r="U103" s="127"/>
      <c r="V103" s="253">
        <f t="shared" si="59"/>
        <v>-0.14651433764637223</v>
      </c>
      <c r="W103" s="254">
        <f t="shared" si="57"/>
        <v>-0.33056608027057005</v>
      </c>
      <c r="X103" s="255">
        <f t="shared" si="57"/>
        <v>-1.7099854212789523E-2</v>
      </c>
      <c r="Y103" s="220"/>
      <c r="Z103" s="220"/>
      <c r="AA103" s="220"/>
      <c r="AB103" s="221"/>
      <c r="AC103" s="46">
        <f t="shared" si="53"/>
        <v>-802742.66000000015</v>
      </c>
      <c r="AD103" s="82">
        <f t="shared" si="58"/>
        <v>-1546358.2799999998</v>
      </c>
      <c r="AE103" s="83">
        <f t="shared" si="58"/>
        <v>-56110.739999999758</v>
      </c>
      <c r="AF103" s="129"/>
      <c r="AG103" s="129"/>
      <c r="AH103" s="129"/>
      <c r="AI103" s="130"/>
      <c r="AJ103" s="81">
        <f>IF(ISERROR(GETPIVOTDATA("VALUE",'CSS WK pvt'!$J$2,"DT_FILE",AJ$8,"COMMODITY",AJ$6,"TRIM_CAT",TRIM(B103),"TRIM_LINE",A100))=TRUE,0,GETPIVOTDATA("VALUE",'CSS WK pvt'!$J$2,"DT_FILE",AJ$8,"COMMODITY",AJ$6,"TRIM_CAT",TRIM(B103),"TRIM_LINE",A100))</f>
        <v>1017563</v>
      </c>
    </row>
    <row r="104" spans="1:36" s="49" customFormat="1" x14ac:dyDescent="0.25">
      <c r="A104" s="187"/>
      <c r="B104" s="50" t="s">
        <v>43</v>
      </c>
      <c r="C104" s="125">
        <v>7250632.9000000004</v>
      </c>
      <c r="D104" s="126">
        <v>6679212.4500000002</v>
      </c>
      <c r="E104" s="126">
        <v>5376709.6699999999</v>
      </c>
      <c r="F104" s="46">
        <v>3311699.8</v>
      </c>
      <c r="G104" s="126">
        <v>2619689.5699999998</v>
      </c>
      <c r="H104" s="126">
        <v>2347388.83</v>
      </c>
      <c r="I104" s="126">
        <v>1988217.92</v>
      </c>
      <c r="J104" s="126">
        <v>2434945.7400000002</v>
      </c>
      <c r="K104" s="126">
        <v>2361970.15</v>
      </c>
      <c r="L104" s="126">
        <v>4233004.59</v>
      </c>
      <c r="M104" s="126">
        <v>6358230.6500000004</v>
      </c>
      <c r="N104" s="127">
        <v>5867967.5599999996</v>
      </c>
      <c r="O104" s="125">
        <v>6152802.6200000001</v>
      </c>
      <c r="P104" s="126">
        <v>4269375.71</v>
      </c>
      <c r="Q104" s="126">
        <v>4731681.5599999996</v>
      </c>
      <c r="R104" s="126">
        <v>1478786</v>
      </c>
      <c r="S104" s="126"/>
      <c r="T104" s="126"/>
      <c r="U104" s="127"/>
      <c r="V104" s="253">
        <f t="shared" si="59"/>
        <v>-0.15141164849209235</v>
      </c>
      <c r="W104" s="254">
        <f t="shared" si="57"/>
        <v>-0.36079653971779263</v>
      </c>
      <c r="X104" s="255">
        <f t="shared" si="57"/>
        <v>-0.11996707086473582</v>
      </c>
      <c r="Y104" s="220"/>
      <c r="Z104" s="220"/>
      <c r="AA104" s="220"/>
      <c r="AB104" s="221"/>
      <c r="AC104" s="46">
        <f t="shared" si="53"/>
        <v>-1097830.2800000003</v>
      </c>
      <c r="AD104" s="82">
        <f t="shared" si="58"/>
        <v>-2409836.7400000002</v>
      </c>
      <c r="AE104" s="83">
        <f t="shared" si="58"/>
        <v>-645028.11000000034</v>
      </c>
      <c r="AF104" s="129"/>
      <c r="AG104" s="129"/>
      <c r="AH104" s="129"/>
      <c r="AI104" s="130"/>
      <c r="AJ104" s="81">
        <f>IF(ISERROR(GETPIVOTDATA("VALUE",'CSS WK pvt'!$J$2,"DT_FILE",AJ$8,"COMMODITY",AJ$6,"TRIM_CAT",TRIM(B104),"TRIM_LINE",A100))=TRUE,0,GETPIVOTDATA("VALUE",'CSS WK pvt'!$J$2,"DT_FILE",AJ$8,"COMMODITY",AJ$6,"TRIM_CAT",TRIM(B104),"TRIM_LINE",A100))</f>
        <v>1478786</v>
      </c>
    </row>
    <row r="105" spans="1:36" s="49" customFormat="1" x14ac:dyDescent="0.25">
      <c r="A105" s="187"/>
      <c r="B105" s="50" t="s">
        <v>44</v>
      </c>
      <c r="C105" s="125">
        <v>5033692.87</v>
      </c>
      <c r="D105" s="126">
        <v>4438890.76</v>
      </c>
      <c r="E105" s="126">
        <v>4351068.5999999996</v>
      </c>
      <c r="F105" s="46">
        <v>2838548.63</v>
      </c>
      <c r="G105" s="126">
        <v>2347740.23</v>
      </c>
      <c r="H105" s="126">
        <v>2741400.04</v>
      </c>
      <c r="I105" s="126">
        <v>1832766.26</v>
      </c>
      <c r="J105" s="126">
        <v>2841882</v>
      </c>
      <c r="K105" s="126">
        <v>1984507.15</v>
      </c>
      <c r="L105" s="126">
        <v>3803116.56</v>
      </c>
      <c r="M105" s="126">
        <v>4943783.0599999996</v>
      </c>
      <c r="N105" s="127">
        <v>5258266</v>
      </c>
      <c r="O105" s="125">
        <v>4693410.74</v>
      </c>
      <c r="P105" s="126">
        <v>3294334.76</v>
      </c>
      <c r="Q105" s="126">
        <v>4926114.49</v>
      </c>
      <c r="R105" s="126">
        <v>1003134</v>
      </c>
      <c r="S105" s="126"/>
      <c r="T105" s="126"/>
      <c r="U105" s="127"/>
      <c r="V105" s="253">
        <f t="shared" si="59"/>
        <v>-6.7600892384202985E-2</v>
      </c>
      <c r="W105" s="254">
        <f t="shared" si="57"/>
        <v>-0.25784730057200145</v>
      </c>
      <c r="X105" s="255">
        <f t="shared" si="57"/>
        <v>0.13216199119453106</v>
      </c>
      <c r="Y105" s="220"/>
      <c r="Z105" s="220"/>
      <c r="AA105" s="220"/>
      <c r="AB105" s="221"/>
      <c r="AC105" s="46">
        <f t="shared" si="53"/>
        <v>-340282.12999999989</v>
      </c>
      <c r="AD105" s="82">
        <f t="shared" si="58"/>
        <v>-1144556</v>
      </c>
      <c r="AE105" s="83">
        <f t="shared" si="58"/>
        <v>575045.8900000006</v>
      </c>
      <c r="AF105" s="129"/>
      <c r="AG105" s="129"/>
      <c r="AH105" s="129"/>
      <c r="AI105" s="130"/>
      <c r="AJ105" s="81">
        <f>IF(ISERROR(GETPIVOTDATA("VALUE",'CSS WK pvt'!$J$2,"DT_FILE",AJ$8,"COMMODITY",AJ$6,"TRIM_CAT",TRIM(B105),"TRIM_LINE",A100))=TRUE,0,GETPIVOTDATA("VALUE",'CSS WK pvt'!$J$2,"DT_FILE",AJ$8,"COMMODITY",AJ$6,"TRIM_CAT",TRIM(B105),"TRIM_LINE",A100))</f>
        <v>1003134</v>
      </c>
    </row>
    <row r="106" spans="1:36" s="165" customFormat="1" x14ac:dyDescent="0.25">
      <c r="A106" s="188"/>
      <c r="B106" s="50" t="s">
        <v>45</v>
      </c>
      <c r="C106" s="166">
        <f>SUM(C101:C105)</f>
        <v>55334573.739999995</v>
      </c>
      <c r="D106" s="167">
        <f t="shared" ref="D106:AJ106" si="60">SUM(D101:D105)</f>
        <v>50537445.719999999</v>
      </c>
      <c r="E106" s="167">
        <f t="shared" si="60"/>
        <v>38365376.43</v>
      </c>
      <c r="F106" s="168">
        <f t="shared" si="60"/>
        <v>25918351.66</v>
      </c>
      <c r="G106" s="167">
        <f t="shared" si="60"/>
        <v>20225632.300000001</v>
      </c>
      <c r="H106" s="167">
        <f t="shared" si="60"/>
        <v>17505465</v>
      </c>
      <c r="I106" s="167">
        <f t="shared" si="60"/>
        <v>15334169.84</v>
      </c>
      <c r="J106" s="167">
        <f t="shared" si="60"/>
        <v>18205038.340000004</v>
      </c>
      <c r="K106" s="167">
        <f t="shared" si="60"/>
        <v>18351280.670000002</v>
      </c>
      <c r="L106" s="167">
        <f t="shared" si="60"/>
        <v>33804099.280000001</v>
      </c>
      <c r="M106" s="167">
        <f t="shared" si="60"/>
        <v>49684576.549999997</v>
      </c>
      <c r="N106" s="169">
        <f t="shared" si="60"/>
        <v>50041630.449999996</v>
      </c>
      <c r="O106" s="166">
        <f t="shared" si="60"/>
        <v>49410083.630000003</v>
      </c>
      <c r="P106" s="167">
        <f t="shared" si="60"/>
        <v>38633854.82</v>
      </c>
      <c r="Q106" s="167">
        <f t="shared" si="60"/>
        <v>38259133.089999996</v>
      </c>
      <c r="R106" s="167">
        <v>13494580</v>
      </c>
      <c r="S106" s="167"/>
      <c r="T106" s="167"/>
      <c r="U106" s="169"/>
      <c r="V106" s="257">
        <f t="shared" si="59"/>
        <v>-0.1070666982606089</v>
      </c>
      <c r="W106" s="258">
        <f t="shared" si="57"/>
        <v>-0.23554001850333323</v>
      </c>
      <c r="X106" s="259">
        <f t="shared" si="57"/>
        <v>-2.7692505557413497E-3</v>
      </c>
      <c r="Y106" s="267"/>
      <c r="Z106" s="267"/>
      <c r="AA106" s="267"/>
      <c r="AB106" s="268"/>
      <c r="AC106" s="168">
        <f t="shared" si="56"/>
        <v>-5924490.1100000013</v>
      </c>
      <c r="AD106" s="170">
        <f t="shared" si="56"/>
        <v>-11903590.899999997</v>
      </c>
      <c r="AE106" s="171">
        <f t="shared" si="56"/>
        <v>-106243.33999999834</v>
      </c>
      <c r="AF106" s="171"/>
      <c r="AG106" s="171"/>
      <c r="AH106" s="171"/>
      <c r="AI106" s="172"/>
      <c r="AJ106" s="58">
        <f t="shared" si="60"/>
        <v>13494580</v>
      </c>
    </row>
    <row r="107" spans="1:36" s="76" customFormat="1" x14ac:dyDescent="0.25">
      <c r="A107" s="187">
        <f>+A100+1</f>
        <v>15</v>
      </c>
      <c r="B107" s="110" t="s">
        <v>35</v>
      </c>
      <c r="C107" s="111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  <c r="O107" s="111"/>
      <c r="P107" s="112"/>
      <c r="Q107" s="112"/>
      <c r="R107" s="112"/>
      <c r="S107" s="112"/>
      <c r="T107" s="112"/>
      <c r="U107" s="113"/>
      <c r="V107" s="261"/>
      <c r="W107" s="262"/>
      <c r="X107" s="263"/>
      <c r="Y107" s="263"/>
      <c r="Z107" s="263"/>
      <c r="AA107" s="263"/>
      <c r="AB107" s="264"/>
      <c r="AC107" s="114"/>
      <c r="AD107" s="115"/>
      <c r="AE107" s="116"/>
      <c r="AF107" s="116"/>
      <c r="AG107" s="116"/>
      <c r="AH107" s="116"/>
      <c r="AI107" s="117"/>
      <c r="AJ107" s="114"/>
    </row>
    <row r="108" spans="1:36" s="76" customFormat="1" x14ac:dyDescent="0.25">
      <c r="A108" s="187"/>
      <c r="B108" s="77" t="s">
        <v>40</v>
      </c>
      <c r="C108" s="132">
        <v>185198</v>
      </c>
      <c r="D108" s="133">
        <v>185039</v>
      </c>
      <c r="E108" s="133">
        <v>189379</v>
      </c>
      <c r="F108" s="45">
        <v>171162</v>
      </c>
      <c r="G108" s="133">
        <v>194813</v>
      </c>
      <c r="H108" s="133">
        <v>188339</v>
      </c>
      <c r="I108" s="133">
        <v>183726</v>
      </c>
      <c r="J108" s="133">
        <v>205501</v>
      </c>
      <c r="K108" s="133">
        <v>183651</v>
      </c>
      <c r="L108" s="133">
        <v>206003</v>
      </c>
      <c r="M108" s="133">
        <v>210961</v>
      </c>
      <c r="N108" s="134">
        <v>195069</v>
      </c>
      <c r="O108" s="132">
        <v>209156</v>
      </c>
      <c r="P108" s="133">
        <v>196489</v>
      </c>
      <c r="Q108" s="133">
        <v>194099</v>
      </c>
      <c r="R108" s="133">
        <v>92992</v>
      </c>
      <c r="S108" s="133"/>
      <c r="T108" s="133"/>
      <c r="U108" s="134"/>
      <c r="V108" s="253">
        <f>IF(ISERROR((O108-C108)/C108)=TRUE,0,(O108-C108)/C108)</f>
        <v>0.12936424799403881</v>
      </c>
      <c r="W108" s="254">
        <f t="shared" ref="W108:X113" si="61">IF(ISERROR((P108-D108)/D108)=TRUE,0,(P108-D108)/D108)</f>
        <v>6.1878847161949642E-2</v>
      </c>
      <c r="X108" s="255">
        <f t="shared" si="61"/>
        <v>2.4923565970883785E-2</v>
      </c>
      <c r="Y108" s="220"/>
      <c r="Z108" s="220"/>
      <c r="AA108" s="220"/>
      <c r="AB108" s="221"/>
      <c r="AC108" s="45">
        <f t="shared" ref="AC108:AE112" si="62">O108-C108</f>
        <v>23958</v>
      </c>
      <c r="AD108" s="82">
        <f t="shared" si="62"/>
        <v>11450</v>
      </c>
      <c r="AE108" s="83">
        <f t="shared" si="62"/>
        <v>4720</v>
      </c>
      <c r="AF108" s="136"/>
      <c r="AG108" s="136"/>
      <c r="AH108" s="136"/>
      <c r="AI108" s="137"/>
      <c r="AJ108" s="81">
        <f>IF(ISERROR(GETPIVOTDATA("VALUE",'CSS WK pvt'!$J$2,"DT_FILE",AJ$8,"COMMODITY",AJ$6,"TRIM_CAT",TRIM(B108),"TRIM_LINE",A107))=TRUE,0,GETPIVOTDATA("VALUE",'CSS WK pvt'!$J$2,"DT_FILE",AJ$8,"COMMODITY",AJ$6,"TRIM_CAT",TRIM(B108),"TRIM_LINE",A107))</f>
        <v>92992</v>
      </c>
    </row>
    <row r="109" spans="1:36" s="76" customFormat="1" x14ac:dyDescent="0.25">
      <c r="A109" s="187"/>
      <c r="B109" s="77" t="s">
        <v>41</v>
      </c>
      <c r="C109" s="132">
        <v>15994</v>
      </c>
      <c r="D109" s="133">
        <v>22455</v>
      </c>
      <c r="E109" s="133">
        <v>18968</v>
      </c>
      <c r="F109" s="45">
        <v>23829</v>
      </c>
      <c r="G109" s="133">
        <v>20927</v>
      </c>
      <c r="H109" s="133">
        <v>17772</v>
      </c>
      <c r="I109" s="133">
        <v>17573</v>
      </c>
      <c r="J109" s="133">
        <v>18774</v>
      </c>
      <c r="K109" s="133">
        <v>16967</v>
      </c>
      <c r="L109" s="133">
        <v>18889</v>
      </c>
      <c r="M109" s="133">
        <v>21791</v>
      </c>
      <c r="N109" s="134">
        <v>34516</v>
      </c>
      <c r="O109" s="132">
        <v>23605</v>
      </c>
      <c r="P109" s="133">
        <v>20744</v>
      </c>
      <c r="Q109" s="133">
        <v>22874</v>
      </c>
      <c r="R109" s="133">
        <v>9296</v>
      </c>
      <c r="S109" s="133"/>
      <c r="T109" s="133"/>
      <c r="U109" s="134"/>
      <c r="V109" s="253">
        <f t="shared" ref="V109:V113" si="63">IF(ISERROR((O109-C109)/C109)=TRUE,0,(O109-C109)/C109)</f>
        <v>0.47586594973114921</v>
      </c>
      <c r="W109" s="254">
        <f t="shared" si="61"/>
        <v>-7.6196838120685811E-2</v>
      </c>
      <c r="X109" s="255">
        <f t="shared" si="61"/>
        <v>0.2059257697174188</v>
      </c>
      <c r="Y109" s="220"/>
      <c r="Z109" s="220"/>
      <c r="AA109" s="220"/>
      <c r="AB109" s="221"/>
      <c r="AC109" s="45">
        <f t="shared" si="53"/>
        <v>7611</v>
      </c>
      <c r="AD109" s="82">
        <f t="shared" si="62"/>
        <v>-1711</v>
      </c>
      <c r="AE109" s="83">
        <f t="shared" si="62"/>
        <v>3906</v>
      </c>
      <c r="AF109" s="136"/>
      <c r="AG109" s="136"/>
      <c r="AH109" s="136"/>
      <c r="AI109" s="137"/>
      <c r="AJ109" s="81">
        <f>IF(ISERROR(GETPIVOTDATA("VALUE",'CSS WK pvt'!$J$2,"DT_FILE",AJ$8,"COMMODITY",AJ$6,"TRIM_CAT",TRIM(B109),"TRIM_LINE",A107))=TRUE,0,GETPIVOTDATA("VALUE",'CSS WK pvt'!$J$2,"DT_FILE",AJ$8,"COMMODITY",AJ$6,"TRIM_CAT",TRIM(B109),"TRIM_LINE",A107))</f>
        <v>9296</v>
      </c>
    </row>
    <row r="110" spans="1:36" s="76" customFormat="1" x14ac:dyDescent="0.25">
      <c r="A110" s="187"/>
      <c r="B110" s="77" t="s">
        <v>42</v>
      </c>
      <c r="C110" s="132">
        <v>16683</v>
      </c>
      <c r="D110" s="133">
        <v>16589</v>
      </c>
      <c r="E110" s="133">
        <v>18041</v>
      </c>
      <c r="F110" s="45">
        <v>15542</v>
      </c>
      <c r="G110" s="133">
        <v>17534</v>
      </c>
      <c r="H110" s="133">
        <v>17422</v>
      </c>
      <c r="I110" s="133">
        <v>16048</v>
      </c>
      <c r="J110" s="133">
        <v>18739</v>
      </c>
      <c r="K110" s="133">
        <v>15825</v>
      </c>
      <c r="L110" s="133">
        <v>18222</v>
      </c>
      <c r="M110" s="133">
        <v>24689</v>
      </c>
      <c r="N110" s="134">
        <v>17758</v>
      </c>
      <c r="O110" s="132">
        <v>18240</v>
      </c>
      <c r="P110" s="133">
        <v>15411</v>
      </c>
      <c r="Q110" s="133">
        <v>17293</v>
      </c>
      <c r="R110" s="133">
        <v>7208</v>
      </c>
      <c r="S110" s="133"/>
      <c r="T110" s="133"/>
      <c r="U110" s="134"/>
      <c r="V110" s="253">
        <f t="shared" si="63"/>
        <v>9.332853803272792E-2</v>
      </c>
      <c r="W110" s="254">
        <f t="shared" si="61"/>
        <v>-7.1010910844535535E-2</v>
      </c>
      <c r="X110" s="255">
        <f t="shared" si="61"/>
        <v>-4.146111634610055E-2</v>
      </c>
      <c r="Y110" s="220"/>
      <c r="Z110" s="220"/>
      <c r="AA110" s="220"/>
      <c r="AB110" s="221"/>
      <c r="AC110" s="45">
        <f t="shared" ref="AC110:AC140" si="64">O110-C110</f>
        <v>1557</v>
      </c>
      <c r="AD110" s="82">
        <f t="shared" si="62"/>
        <v>-1178</v>
      </c>
      <c r="AE110" s="83">
        <f t="shared" si="62"/>
        <v>-748</v>
      </c>
      <c r="AF110" s="136"/>
      <c r="AG110" s="136"/>
      <c r="AH110" s="136"/>
      <c r="AI110" s="137"/>
      <c r="AJ110" s="81">
        <f>IF(ISERROR(GETPIVOTDATA("VALUE",'CSS WK pvt'!$J$2,"DT_FILE",AJ$8,"COMMODITY",AJ$6,"TRIM_CAT",TRIM(B110),"TRIM_LINE",A107))=TRUE,0,GETPIVOTDATA("VALUE",'CSS WK pvt'!$J$2,"DT_FILE",AJ$8,"COMMODITY",AJ$6,"TRIM_CAT",TRIM(B110),"TRIM_LINE",A107))</f>
        <v>7208</v>
      </c>
    </row>
    <row r="111" spans="1:36" s="76" customFormat="1" x14ac:dyDescent="0.25">
      <c r="A111" s="187"/>
      <c r="B111" s="77" t="s">
        <v>43</v>
      </c>
      <c r="C111" s="132">
        <v>5123</v>
      </c>
      <c r="D111" s="133">
        <v>5031</v>
      </c>
      <c r="E111" s="133">
        <v>5639</v>
      </c>
      <c r="F111" s="45">
        <v>4740</v>
      </c>
      <c r="G111" s="133">
        <v>5503</v>
      </c>
      <c r="H111" s="133">
        <v>5439</v>
      </c>
      <c r="I111" s="133">
        <v>4789</v>
      </c>
      <c r="J111" s="133">
        <v>6099</v>
      </c>
      <c r="K111" s="133">
        <v>4633</v>
      </c>
      <c r="L111" s="133">
        <v>5677</v>
      </c>
      <c r="M111" s="133">
        <v>7328</v>
      </c>
      <c r="N111" s="134">
        <v>5151</v>
      </c>
      <c r="O111" s="132">
        <v>5422</v>
      </c>
      <c r="P111" s="133">
        <v>4284</v>
      </c>
      <c r="Q111" s="133">
        <v>5329</v>
      </c>
      <c r="R111" s="133">
        <v>1947</v>
      </c>
      <c r="S111" s="133"/>
      <c r="T111" s="133"/>
      <c r="U111" s="134"/>
      <c r="V111" s="253">
        <f t="shared" si="63"/>
        <v>5.8364239703298848E-2</v>
      </c>
      <c r="W111" s="254">
        <f t="shared" si="61"/>
        <v>-0.14847942754919499</v>
      </c>
      <c r="X111" s="255">
        <f t="shared" si="61"/>
        <v>-5.4974286220961163E-2</v>
      </c>
      <c r="Y111" s="220"/>
      <c r="Z111" s="220"/>
      <c r="AA111" s="220"/>
      <c r="AB111" s="221"/>
      <c r="AC111" s="45">
        <f t="shared" si="64"/>
        <v>299</v>
      </c>
      <c r="AD111" s="82">
        <f t="shared" si="62"/>
        <v>-747</v>
      </c>
      <c r="AE111" s="83">
        <f t="shared" si="62"/>
        <v>-310</v>
      </c>
      <c r="AF111" s="136"/>
      <c r="AG111" s="136"/>
      <c r="AH111" s="136"/>
      <c r="AI111" s="137"/>
      <c r="AJ111" s="81">
        <f>IF(ISERROR(GETPIVOTDATA("VALUE",'CSS WK pvt'!$J$2,"DT_FILE",AJ$8,"COMMODITY",AJ$6,"TRIM_CAT",TRIM(B111),"TRIM_LINE",A107))=TRUE,0,GETPIVOTDATA("VALUE",'CSS WK pvt'!$J$2,"DT_FILE",AJ$8,"COMMODITY",AJ$6,"TRIM_CAT",TRIM(B111),"TRIM_LINE",A107))</f>
        <v>1947</v>
      </c>
    </row>
    <row r="112" spans="1:36" s="76" customFormat="1" x14ac:dyDescent="0.25">
      <c r="A112" s="187"/>
      <c r="B112" s="77" t="s">
        <v>44</v>
      </c>
      <c r="C112" s="132">
        <v>791</v>
      </c>
      <c r="D112" s="133">
        <v>801</v>
      </c>
      <c r="E112" s="133">
        <v>915</v>
      </c>
      <c r="F112" s="45">
        <v>825</v>
      </c>
      <c r="G112" s="133">
        <v>856</v>
      </c>
      <c r="H112" s="133">
        <v>890</v>
      </c>
      <c r="I112" s="133">
        <v>771</v>
      </c>
      <c r="J112" s="133">
        <v>961</v>
      </c>
      <c r="K112" s="133">
        <v>654</v>
      </c>
      <c r="L112" s="133">
        <v>941</v>
      </c>
      <c r="M112" s="133">
        <v>1020</v>
      </c>
      <c r="N112" s="134">
        <v>829</v>
      </c>
      <c r="O112" s="132">
        <v>849</v>
      </c>
      <c r="P112" s="133">
        <v>649</v>
      </c>
      <c r="Q112" s="133">
        <v>891</v>
      </c>
      <c r="R112" s="133">
        <v>240</v>
      </c>
      <c r="S112" s="133"/>
      <c r="T112" s="133"/>
      <c r="U112" s="134"/>
      <c r="V112" s="253">
        <f t="shared" si="63"/>
        <v>7.3324905183312264E-2</v>
      </c>
      <c r="W112" s="254">
        <f t="shared" si="61"/>
        <v>-0.18976279650436953</v>
      </c>
      <c r="X112" s="255">
        <f t="shared" si="61"/>
        <v>-2.6229508196721311E-2</v>
      </c>
      <c r="Y112" s="220"/>
      <c r="Z112" s="220"/>
      <c r="AA112" s="220"/>
      <c r="AB112" s="221"/>
      <c r="AC112" s="45">
        <f t="shared" si="64"/>
        <v>58</v>
      </c>
      <c r="AD112" s="82">
        <f t="shared" si="62"/>
        <v>-152</v>
      </c>
      <c r="AE112" s="83">
        <f t="shared" si="62"/>
        <v>-24</v>
      </c>
      <c r="AF112" s="136"/>
      <c r="AG112" s="136"/>
      <c r="AH112" s="136"/>
      <c r="AI112" s="137"/>
      <c r="AJ112" s="81">
        <f>IF(ISERROR(GETPIVOTDATA("VALUE",'CSS WK pvt'!$J$2,"DT_FILE",AJ$8,"COMMODITY",AJ$6,"TRIM_CAT",TRIM(B112),"TRIM_LINE",A107))=TRUE,0,GETPIVOTDATA("VALUE",'CSS WK pvt'!$J$2,"DT_FILE",AJ$8,"COMMODITY",AJ$6,"TRIM_CAT",TRIM(B112),"TRIM_LINE",A107))</f>
        <v>240</v>
      </c>
    </row>
    <row r="113" spans="1:36" s="93" customFormat="1" ht="15.75" thickBot="1" x14ac:dyDescent="0.3">
      <c r="A113" s="188"/>
      <c r="B113" s="85" t="s">
        <v>45</v>
      </c>
      <c r="C113" s="86">
        <f>SUM(C108:C112)</f>
        <v>223789</v>
      </c>
      <c r="D113" s="87">
        <f t="shared" ref="D113:AJ113" si="65">SUM(D108:D112)</f>
        <v>229915</v>
      </c>
      <c r="E113" s="87">
        <f t="shared" si="65"/>
        <v>232942</v>
      </c>
      <c r="F113" s="89">
        <f t="shared" si="65"/>
        <v>216098</v>
      </c>
      <c r="G113" s="87">
        <f t="shared" si="65"/>
        <v>239633</v>
      </c>
      <c r="H113" s="87">
        <f t="shared" si="65"/>
        <v>229862</v>
      </c>
      <c r="I113" s="87">
        <f t="shared" si="65"/>
        <v>222907</v>
      </c>
      <c r="J113" s="87">
        <f t="shared" si="65"/>
        <v>250074</v>
      </c>
      <c r="K113" s="87">
        <f t="shared" si="65"/>
        <v>221730</v>
      </c>
      <c r="L113" s="87">
        <f t="shared" si="65"/>
        <v>249732</v>
      </c>
      <c r="M113" s="87">
        <f t="shared" si="65"/>
        <v>265789</v>
      </c>
      <c r="N113" s="88">
        <f t="shared" si="65"/>
        <v>253323</v>
      </c>
      <c r="O113" s="86">
        <f t="shared" si="65"/>
        <v>257272</v>
      </c>
      <c r="P113" s="87">
        <f t="shared" si="65"/>
        <v>237577</v>
      </c>
      <c r="Q113" s="87">
        <f t="shared" si="65"/>
        <v>240486</v>
      </c>
      <c r="R113" s="87">
        <v>111683</v>
      </c>
      <c r="S113" s="87"/>
      <c r="T113" s="87"/>
      <c r="U113" s="88"/>
      <c r="V113" s="223">
        <f t="shared" si="63"/>
        <v>0.14961861396225909</v>
      </c>
      <c r="W113" s="227">
        <f t="shared" si="61"/>
        <v>3.3325359371941803E-2</v>
      </c>
      <c r="X113" s="228">
        <f t="shared" si="61"/>
        <v>3.238574409080372E-2</v>
      </c>
      <c r="Y113" s="228"/>
      <c r="Z113" s="228"/>
      <c r="AA113" s="228"/>
      <c r="AB113" s="229"/>
      <c r="AC113" s="89">
        <f t="shared" ref="AC113:AE127" si="66">SUM(AC108:AC112)</f>
        <v>33483</v>
      </c>
      <c r="AD113" s="90">
        <f t="shared" si="66"/>
        <v>7662</v>
      </c>
      <c r="AE113" s="91">
        <f t="shared" si="66"/>
        <v>7544</v>
      </c>
      <c r="AF113" s="91"/>
      <c r="AG113" s="91"/>
      <c r="AH113" s="91"/>
      <c r="AI113" s="92"/>
      <c r="AJ113" s="89">
        <f t="shared" si="65"/>
        <v>111683</v>
      </c>
    </row>
    <row r="114" spans="1:36" s="49" customFormat="1" x14ac:dyDescent="0.25">
      <c r="A114" s="187">
        <f>+A107+1</f>
        <v>16</v>
      </c>
      <c r="B114" s="131" t="s">
        <v>48</v>
      </c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20"/>
      <c r="O114" s="118"/>
      <c r="P114" s="119"/>
      <c r="Q114" s="119"/>
      <c r="R114" s="119"/>
      <c r="S114" s="119"/>
      <c r="T114" s="119"/>
      <c r="U114" s="120"/>
      <c r="V114" s="249"/>
      <c r="W114" s="250"/>
      <c r="X114" s="251"/>
      <c r="Y114" s="251"/>
      <c r="Z114" s="251"/>
      <c r="AA114" s="251"/>
      <c r="AB114" s="252"/>
      <c r="AC114" s="121"/>
      <c r="AD114" s="122"/>
      <c r="AE114" s="123"/>
      <c r="AF114" s="123"/>
      <c r="AG114" s="123"/>
      <c r="AH114" s="123"/>
      <c r="AI114" s="124"/>
      <c r="AJ114" s="121"/>
    </row>
    <row r="115" spans="1:36" s="49" customFormat="1" x14ac:dyDescent="0.25">
      <c r="A115" s="187"/>
      <c r="B115" s="50" t="s">
        <v>40</v>
      </c>
      <c r="C115" s="125">
        <f>+C94-C101</f>
        <v>-1169412.5900000036</v>
      </c>
      <c r="D115" s="126">
        <f>+D94-D101</f>
        <v>-6683668.9499999993</v>
      </c>
      <c r="E115" s="126">
        <f t="shared" ref="E115:O119" si="67">+E94-E101</f>
        <v>-5633402.2399999984</v>
      </c>
      <c r="F115" s="126">
        <f t="shared" si="67"/>
        <v>-4159626.9099999983</v>
      </c>
      <c r="G115" s="126">
        <f t="shared" si="67"/>
        <v>-2582218.5299999993</v>
      </c>
      <c r="H115" s="126">
        <f t="shared" si="67"/>
        <v>-1445942.7200000007</v>
      </c>
      <c r="I115" s="126">
        <f t="shared" si="67"/>
        <v>-293913.30000000075</v>
      </c>
      <c r="J115" s="126">
        <f t="shared" si="67"/>
        <v>1810928.0299999993</v>
      </c>
      <c r="K115" s="126">
        <f t="shared" si="67"/>
        <v>5291621.7200000007</v>
      </c>
      <c r="L115" s="126">
        <f t="shared" si="67"/>
        <v>9147981.7400000021</v>
      </c>
      <c r="M115" s="126">
        <f t="shared" si="67"/>
        <v>8933643.9199999981</v>
      </c>
      <c r="N115" s="127">
        <f>+N94-N101</f>
        <v>808743.58999999985</v>
      </c>
      <c r="O115" s="125">
        <f>+O94-O101</f>
        <v>-835941</v>
      </c>
      <c r="P115" s="126">
        <v>-511552</v>
      </c>
      <c r="Q115" s="126">
        <v>-964000</v>
      </c>
      <c r="R115" s="126">
        <v>-3653368</v>
      </c>
      <c r="S115" s="126"/>
      <c r="T115" s="126"/>
      <c r="U115" s="127"/>
      <c r="V115" s="253">
        <f>IF(ISERROR((O115-C115)/C115)=TRUE,0,(O115-C115)/C115)</f>
        <v>-0.28516162118624239</v>
      </c>
      <c r="W115" s="254">
        <f t="shared" ref="W115:X120" si="68">IF(ISERROR((P115-D115)/D115)=TRUE,0,(P115-D115)/D115)</f>
        <v>-0.92346239710152012</v>
      </c>
      <c r="X115" s="255">
        <f t="shared" si="68"/>
        <v>-0.82887783280321903</v>
      </c>
      <c r="Y115" s="220"/>
      <c r="Z115" s="220"/>
      <c r="AA115" s="220"/>
      <c r="AB115" s="221"/>
      <c r="AC115" s="46">
        <f t="shared" ref="AC115:AE119" si="69">O115-C115</f>
        <v>333471.59000000358</v>
      </c>
      <c r="AD115" s="82">
        <f t="shared" si="69"/>
        <v>6172116.9499999993</v>
      </c>
      <c r="AE115" s="83">
        <f t="shared" si="69"/>
        <v>4669402.2399999984</v>
      </c>
      <c r="AF115" s="129"/>
      <c r="AG115" s="129"/>
      <c r="AH115" s="129"/>
      <c r="AI115" s="130"/>
      <c r="AJ115" s="46">
        <f t="shared" ref="AJ115:AJ119" si="70">+AJ94-AJ101</f>
        <v>-3653368</v>
      </c>
    </row>
    <row r="116" spans="1:36" s="49" customFormat="1" x14ac:dyDescent="0.25">
      <c r="A116" s="187"/>
      <c r="B116" s="50" t="s">
        <v>41</v>
      </c>
      <c r="C116" s="125">
        <f t="shared" ref="C116:D119" si="71">+C95-C102</f>
        <v>2424415.14</v>
      </c>
      <c r="D116" s="126">
        <f t="shared" si="71"/>
        <v>-703093.38000000012</v>
      </c>
      <c r="E116" s="126">
        <f t="shared" si="67"/>
        <v>-228028.65000000014</v>
      </c>
      <c r="F116" s="126">
        <f t="shared" si="67"/>
        <v>-1304652.02</v>
      </c>
      <c r="G116" s="126">
        <f t="shared" si="67"/>
        <v>-501933.37000000011</v>
      </c>
      <c r="H116" s="126">
        <f t="shared" si="67"/>
        <v>2758.5100000000093</v>
      </c>
      <c r="I116" s="126">
        <f t="shared" si="67"/>
        <v>63785.22000000003</v>
      </c>
      <c r="J116" s="126">
        <f t="shared" si="67"/>
        <v>213331.29000000004</v>
      </c>
      <c r="K116" s="126">
        <f t="shared" si="67"/>
        <v>715894.16</v>
      </c>
      <c r="L116" s="126">
        <f t="shared" si="67"/>
        <v>1266727.5699999998</v>
      </c>
      <c r="M116" s="126">
        <f t="shared" si="67"/>
        <v>1032354.9899999998</v>
      </c>
      <c r="N116" s="127">
        <f t="shared" si="67"/>
        <v>-1013836.27</v>
      </c>
      <c r="O116" s="125">
        <f t="shared" si="67"/>
        <v>280698.64000000013</v>
      </c>
      <c r="P116" s="126">
        <v>371202</v>
      </c>
      <c r="Q116" s="126">
        <v>-52695</v>
      </c>
      <c r="R116" s="126">
        <v>-94548</v>
      </c>
      <c r="S116" s="126"/>
      <c r="T116" s="126"/>
      <c r="U116" s="127"/>
      <c r="V116" s="253">
        <f t="shared" ref="V116:V120" si="72">IF(ISERROR((O116-C116)/C116)=TRUE,0,(O116-C116)/C116)</f>
        <v>-0.88422005977078655</v>
      </c>
      <c r="W116" s="254">
        <f t="shared" si="68"/>
        <v>-1.5279554758430522</v>
      </c>
      <c r="X116" s="255">
        <f t="shared" si="68"/>
        <v>-0.76891061715271314</v>
      </c>
      <c r="Y116" s="220"/>
      <c r="Z116" s="220"/>
      <c r="AA116" s="220"/>
      <c r="AB116" s="221"/>
      <c r="AC116" s="46">
        <f t="shared" si="64"/>
        <v>-2143716.5</v>
      </c>
      <c r="AD116" s="82">
        <f t="shared" si="69"/>
        <v>1074295.3800000001</v>
      </c>
      <c r="AE116" s="83">
        <f t="shared" si="69"/>
        <v>175333.65000000014</v>
      </c>
      <c r="AF116" s="129"/>
      <c r="AG116" s="129"/>
      <c r="AH116" s="129"/>
      <c r="AI116" s="130"/>
      <c r="AJ116" s="46">
        <f t="shared" si="70"/>
        <v>-94548</v>
      </c>
    </row>
    <row r="117" spans="1:36" s="49" customFormat="1" x14ac:dyDescent="0.25">
      <c r="A117" s="187"/>
      <c r="B117" s="50" t="s">
        <v>42</v>
      </c>
      <c r="C117" s="125">
        <f t="shared" si="71"/>
        <v>-339580.45000000019</v>
      </c>
      <c r="D117" s="126">
        <f t="shared" si="71"/>
        <v>-1285826.1499999999</v>
      </c>
      <c r="E117" s="126">
        <f t="shared" si="67"/>
        <v>-1219034.1299999999</v>
      </c>
      <c r="F117" s="126">
        <f t="shared" si="67"/>
        <v>-597851.62000000011</v>
      </c>
      <c r="G117" s="126">
        <f t="shared" si="67"/>
        <v>-149798.81999999983</v>
      </c>
      <c r="H117" s="126">
        <f t="shared" si="67"/>
        <v>-69547.530000000028</v>
      </c>
      <c r="I117" s="126">
        <f t="shared" si="67"/>
        <v>115676.83999999997</v>
      </c>
      <c r="J117" s="126">
        <f t="shared" si="67"/>
        <v>343978.23</v>
      </c>
      <c r="K117" s="126">
        <f t="shared" si="67"/>
        <v>1759304.9800000002</v>
      </c>
      <c r="L117" s="126">
        <f t="shared" si="67"/>
        <v>1913182.9999999995</v>
      </c>
      <c r="M117" s="126">
        <f t="shared" si="67"/>
        <v>772507.95000000019</v>
      </c>
      <c r="N117" s="127">
        <f t="shared" si="67"/>
        <v>574094.13999999966</v>
      </c>
      <c r="O117" s="125">
        <f t="shared" si="67"/>
        <v>-430304.16000000015</v>
      </c>
      <c r="P117" s="126">
        <v>259960</v>
      </c>
      <c r="Q117" s="126">
        <v>-702085</v>
      </c>
      <c r="R117" s="126">
        <v>-377895</v>
      </c>
      <c r="S117" s="126"/>
      <c r="T117" s="126"/>
      <c r="U117" s="127"/>
      <c r="V117" s="253">
        <f t="shared" si="72"/>
        <v>0.26716411383517491</v>
      </c>
      <c r="W117" s="254">
        <f t="shared" si="68"/>
        <v>-1.2021735208916073</v>
      </c>
      <c r="X117" s="255">
        <f t="shared" si="68"/>
        <v>-0.42406452557649055</v>
      </c>
      <c r="Y117" s="220"/>
      <c r="Z117" s="220"/>
      <c r="AA117" s="220"/>
      <c r="AB117" s="221"/>
      <c r="AC117" s="46">
        <f t="shared" si="64"/>
        <v>-90723.709999999963</v>
      </c>
      <c r="AD117" s="82">
        <f t="shared" si="69"/>
        <v>1545786.15</v>
      </c>
      <c r="AE117" s="83">
        <f t="shared" si="69"/>
        <v>516949.12999999989</v>
      </c>
      <c r="AF117" s="129"/>
      <c r="AG117" s="129"/>
      <c r="AH117" s="129"/>
      <c r="AI117" s="130"/>
      <c r="AJ117" s="46">
        <f t="shared" si="70"/>
        <v>-377895</v>
      </c>
    </row>
    <row r="118" spans="1:36" s="49" customFormat="1" x14ac:dyDescent="0.25">
      <c r="A118" s="187"/>
      <c r="B118" s="50" t="s">
        <v>43</v>
      </c>
      <c r="C118" s="125">
        <f t="shared" si="71"/>
        <v>-99302.050000000745</v>
      </c>
      <c r="D118" s="126">
        <f t="shared" si="71"/>
        <v>-1033574.8700000001</v>
      </c>
      <c r="E118" s="126">
        <f t="shared" si="67"/>
        <v>-1477852.02</v>
      </c>
      <c r="F118" s="126">
        <f t="shared" si="67"/>
        <v>-573803.5299999998</v>
      </c>
      <c r="G118" s="126">
        <f t="shared" si="67"/>
        <v>-291624.25999999978</v>
      </c>
      <c r="H118" s="126">
        <f t="shared" si="67"/>
        <v>-236934.68000000017</v>
      </c>
      <c r="I118" s="126">
        <f t="shared" si="67"/>
        <v>224129.62000000011</v>
      </c>
      <c r="J118" s="126">
        <f t="shared" si="67"/>
        <v>352742.57999999961</v>
      </c>
      <c r="K118" s="126">
        <f t="shared" si="67"/>
        <v>1082845.1400000001</v>
      </c>
      <c r="L118" s="126">
        <f t="shared" si="67"/>
        <v>1516619</v>
      </c>
      <c r="M118" s="126">
        <f t="shared" si="67"/>
        <v>851603.19999999925</v>
      </c>
      <c r="N118" s="127">
        <f t="shared" si="67"/>
        <v>67971.959999999963</v>
      </c>
      <c r="O118" s="125">
        <f t="shared" si="67"/>
        <v>-441130.23000000045</v>
      </c>
      <c r="P118" s="126">
        <v>775214</v>
      </c>
      <c r="Q118" s="126">
        <v>-862250</v>
      </c>
      <c r="R118" s="126">
        <v>-83865</v>
      </c>
      <c r="S118" s="126"/>
      <c r="T118" s="126"/>
      <c r="U118" s="127"/>
      <c r="V118" s="253">
        <f t="shared" si="72"/>
        <v>3.4423073843893168</v>
      </c>
      <c r="W118" s="254">
        <f t="shared" si="68"/>
        <v>-1.7500317804746934</v>
      </c>
      <c r="X118" s="255">
        <f t="shared" si="68"/>
        <v>-0.41655186829869478</v>
      </c>
      <c r="Y118" s="220"/>
      <c r="Z118" s="220"/>
      <c r="AA118" s="220"/>
      <c r="AB118" s="221"/>
      <c r="AC118" s="46">
        <f t="shared" si="64"/>
        <v>-341828.1799999997</v>
      </c>
      <c r="AD118" s="82">
        <f t="shared" si="69"/>
        <v>1808788.87</v>
      </c>
      <c r="AE118" s="83">
        <f t="shared" si="69"/>
        <v>615602.02</v>
      </c>
      <c r="AF118" s="129"/>
      <c r="AG118" s="129"/>
      <c r="AH118" s="129"/>
      <c r="AI118" s="130"/>
      <c r="AJ118" s="46">
        <f t="shared" si="70"/>
        <v>-83865</v>
      </c>
    </row>
    <row r="119" spans="1:36" s="49" customFormat="1" x14ac:dyDescent="0.25">
      <c r="A119" s="187"/>
      <c r="B119" s="50" t="s">
        <v>44</v>
      </c>
      <c r="C119" s="125">
        <f t="shared" si="71"/>
        <v>63101.979999999516</v>
      </c>
      <c r="D119" s="126">
        <f t="shared" si="71"/>
        <v>-43708.859999999404</v>
      </c>
      <c r="E119" s="126">
        <f t="shared" si="67"/>
        <v>-136807.11999999918</v>
      </c>
      <c r="F119" s="126">
        <f t="shared" si="67"/>
        <v>-196741.40999999968</v>
      </c>
      <c r="G119" s="126">
        <f t="shared" si="67"/>
        <v>236862.10999999987</v>
      </c>
      <c r="H119" s="126">
        <f t="shared" si="67"/>
        <v>-486545.35999999987</v>
      </c>
      <c r="I119" s="126">
        <f t="shared" si="67"/>
        <v>484857.19000000018</v>
      </c>
      <c r="J119" s="126">
        <f t="shared" si="67"/>
        <v>-218078.37999999989</v>
      </c>
      <c r="K119" s="126">
        <f t="shared" si="67"/>
        <v>1201980.7600000002</v>
      </c>
      <c r="L119" s="126">
        <f t="shared" si="67"/>
        <v>1229894.6599999997</v>
      </c>
      <c r="M119" s="126">
        <f t="shared" si="67"/>
        <v>887597.67000000086</v>
      </c>
      <c r="N119" s="127">
        <f t="shared" si="67"/>
        <v>-147768.49000000022</v>
      </c>
      <c r="O119" s="125">
        <f t="shared" si="67"/>
        <v>339272.30999999959</v>
      </c>
      <c r="P119" s="126">
        <v>1491120</v>
      </c>
      <c r="Q119" s="126">
        <v>-1080155</v>
      </c>
      <c r="R119" s="126">
        <v>1452588</v>
      </c>
      <c r="S119" s="126"/>
      <c r="T119" s="126"/>
      <c r="U119" s="127"/>
      <c r="V119" s="253">
        <f t="shared" si="72"/>
        <v>4.3765715433969294</v>
      </c>
      <c r="W119" s="254">
        <f t="shared" si="68"/>
        <v>-35.114822486791475</v>
      </c>
      <c r="X119" s="255">
        <f t="shared" si="68"/>
        <v>6.8954589497973968</v>
      </c>
      <c r="Y119" s="220"/>
      <c r="Z119" s="220"/>
      <c r="AA119" s="220"/>
      <c r="AB119" s="221"/>
      <c r="AC119" s="46">
        <f t="shared" si="64"/>
        <v>276170.33000000007</v>
      </c>
      <c r="AD119" s="82">
        <f t="shared" si="69"/>
        <v>1534828.8599999994</v>
      </c>
      <c r="AE119" s="83">
        <f t="shared" si="69"/>
        <v>-943347.88000000082</v>
      </c>
      <c r="AF119" s="129"/>
      <c r="AG119" s="129"/>
      <c r="AH119" s="129"/>
      <c r="AI119" s="130"/>
      <c r="AJ119" s="46">
        <f t="shared" si="70"/>
        <v>1452588</v>
      </c>
    </row>
    <row r="120" spans="1:36" s="165" customFormat="1" ht="15.75" thickBot="1" x14ac:dyDescent="0.3">
      <c r="A120" s="188"/>
      <c r="B120" s="67" t="s">
        <v>45</v>
      </c>
      <c r="C120" s="159">
        <f>SUM(C115:C119)</f>
        <v>879222.02999999514</v>
      </c>
      <c r="D120" s="160">
        <f t="shared" ref="D120:AJ120" si="73">SUM(D115:D119)</f>
        <v>-9749872.2099999972</v>
      </c>
      <c r="E120" s="160">
        <f t="shared" si="73"/>
        <v>-8695124.1599999983</v>
      </c>
      <c r="F120" s="47">
        <f t="shared" si="73"/>
        <v>-6832675.4899999984</v>
      </c>
      <c r="G120" s="160">
        <f t="shared" si="73"/>
        <v>-3288712.8699999992</v>
      </c>
      <c r="H120" s="160">
        <f t="shared" si="73"/>
        <v>-2236211.7800000007</v>
      </c>
      <c r="I120" s="160">
        <f t="shared" si="73"/>
        <v>594535.5699999996</v>
      </c>
      <c r="J120" s="160">
        <f t="shared" si="73"/>
        <v>2502901.7499999991</v>
      </c>
      <c r="K120" s="160">
        <f t="shared" si="73"/>
        <v>10051646.760000002</v>
      </c>
      <c r="L120" s="160">
        <f t="shared" si="73"/>
        <v>15074405.970000003</v>
      </c>
      <c r="M120" s="160">
        <f t="shared" si="73"/>
        <v>12477707.73</v>
      </c>
      <c r="N120" s="161">
        <f t="shared" si="73"/>
        <v>289204.92999999924</v>
      </c>
      <c r="O120" s="199">
        <f t="shared" si="73"/>
        <v>-1087404.4400000009</v>
      </c>
      <c r="P120" s="47">
        <v>2385944</v>
      </c>
      <c r="Q120" s="160">
        <v>-3661185</v>
      </c>
      <c r="R120" s="160">
        <v>-2757088</v>
      </c>
      <c r="S120" s="160"/>
      <c r="T120" s="160"/>
      <c r="U120" s="161"/>
      <c r="V120" s="223">
        <f t="shared" si="72"/>
        <v>-2.2367802476468963</v>
      </c>
      <c r="W120" s="227">
        <f t="shared" si="68"/>
        <v>-1.2447154125315454</v>
      </c>
      <c r="X120" s="228">
        <f t="shared" si="68"/>
        <v>-0.57893815745122146</v>
      </c>
      <c r="Y120" s="228"/>
      <c r="Z120" s="228"/>
      <c r="AA120" s="228"/>
      <c r="AB120" s="229"/>
      <c r="AC120" s="47">
        <f t="shared" si="66"/>
        <v>-1966626.469999996</v>
      </c>
      <c r="AD120" s="162">
        <f t="shared" si="66"/>
        <v>12135816.209999997</v>
      </c>
      <c r="AE120" s="163">
        <f t="shared" si="66"/>
        <v>5033939.1599999983</v>
      </c>
      <c r="AF120" s="163"/>
      <c r="AG120" s="163"/>
      <c r="AH120" s="163"/>
      <c r="AI120" s="164"/>
      <c r="AJ120" s="47">
        <f t="shared" si="73"/>
        <v>-2757088</v>
      </c>
    </row>
    <row r="121" spans="1:36" s="76" customFormat="1" x14ac:dyDescent="0.25">
      <c r="A121" s="187">
        <f>+A114+1</f>
        <v>17</v>
      </c>
      <c r="B121" s="138" t="s">
        <v>49</v>
      </c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  <c r="O121" s="95"/>
      <c r="P121" s="96"/>
      <c r="Q121" s="96"/>
      <c r="R121" s="96"/>
      <c r="S121" s="96"/>
      <c r="T121" s="96"/>
      <c r="U121" s="97"/>
      <c r="V121" s="249"/>
      <c r="W121" s="250"/>
      <c r="X121" s="251"/>
      <c r="Y121" s="251"/>
      <c r="Z121" s="251"/>
      <c r="AA121" s="251"/>
      <c r="AB121" s="252"/>
      <c r="AC121" s="98"/>
      <c r="AD121" s="99"/>
      <c r="AE121" s="100"/>
      <c r="AF121" s="100"/>
      <c r="AG121" s="100"/>
      <c r="AH121" s="100"/>
      <c r="AI121" s="101"/>
      <c r="AJ121" s="98"/>
    </row>
    <row r="122" spans="1:36" s="76" customFormat="1" x14ac:dyDescent="0.25">
      <c r="A122" s="187"/>
      <c r="B122" s="77" t="s">
        <v>40</v>
      </c>
      <c r="C122" s="78">
        <v>261</v>
      </c>
      <c r="D122" s="79">
        <v>282</v>
      </c>
      <c r="E122" s="79">
        <v>321</v>
      </c>
      <c r="F122" s="81">
        <v>312</v>
      </c>
      <c r="G122" s="79">
        <v>304</v>
      </c>
      <c r="H122" s="81">
        <v>313</v>
      </c>
      <c r="I122" s="79">
        <v>292</v>
      </c>
      <c r="J122" s="81">
        <v>284</v>
      </c>
      <c r="K122" s="79">
        <v>259</v>
      </c>
      <c r="L122" s="81">
        <v>235</v>
      </c>
      <c r="M122" s="81">
        <v>223</v>
      </c>
      <c r="N122" s="139">
        <v>204</v>
      </c>
      <c r="O122" s="78">
        <v>195</v>
      </c>
      <c r="P122" s="81">
        <v>187</v>
      </c>
      <c r="Q122" s="79">
        <v>161</v>
      </c>
      <c r="R122" s="81">
        <v>160</v>
      </c>
      <c r="S122" s="79"/>
      <c r="T122" s="81"/>
      <c r="U122" s="139"/>
      <c r="V122" s="253">
        <f>IF(ISERROR((O122-C122)/C122)=TRUE,0,(O122-C122)/C122)</f>
        <v>-0.25287356321839083</v>
      </c>
      <c r="W122" s="254">
        <f t="shared" ref="W122:X127" si="74">IF(ISERROR((P122-D122)/D122)=TRUE,0,(P122-D122)/D122)</f>
        <v>-0.33687943262411346</v>
      </c>
      <c r="X122" s="255">
        <f t="shared" si="74"/>
        <v>-0.49844236760124611</v>
      </c>
      <c r="Y122" s="269"/>
      <c r="Z122" s="247"/>
      <c r="AA122" s="269"/>
      <c r="AB122" s="270"/>
      <c r="AC122" s="81">
        <f t="shared" ref="AC122:AE126" si="75">O122-C122</f>
        <v>-66</v>
      </c>
      <c r="AD122" s="82">
        <f t="shared" si="75"/>
        <v>-95</v>
      </c>
      <c r="AE122" s="83">
        <f t="shared" si="75"/>
        <v>-160</v>
      </c>
      <c r="AF122" s="141"/>
      <c r="AG122" s="83"/>
      <c r="AH122" s="141"/>
      <c r="AI122" s="142"/>
      <c r="AJ122" s="81">
        <f>IF(ISERROR(GETPIVOTDATA("VALUE",'CSS WK pvt'!$J$2,"DT_FILE",AJ$8,"COMMODITY",AJ$6,"TRIM_CAT",TRIM(B122),"TRIM_LINE",A121))=TRUE,0,GETPIVOTDATA("VALUE",'CSS WK pvt'!$J$2,"DT_FILE",AJ$8,"COMMODITY",AJ$6,"TRIM_CAT",TRIM(B122),"TRIM_LINE",A121))</f>
        <v>160</v>
      </c>
    </row>
    <row r="123" spans="1:36" s="76" customFormat="1" x14ac:dyDescent="0.25">
      <c r="A123" s="187"/>
      <c r="B123" s="77" t="s">
        <v>41</v>
      </c>
      <c r="C123" s="78">
        <v>653</v>
      </c>
      <c r="D123" s="79">
        <v>758</v>
      </c>
      <c r="E123" s="79">
        <v>1013</v>
      </c>
      <c r="F123" s="81">
        <v>1149</v>
      </c>
      <c r="G123" s="79">
        <v>1159</v>
      </c>
      <c r="H123" s="81">
        <v>1172</v>
      </c>
      <c r="I123" s="79">
        <v>1108</v>
      </c>
      <c r="J123" s="81">
        <v>1054</v>
      </c>
      <c r="K123" s="79">
        <v>960</v>
      </c>
      <c r="L123" s="81">
        <v>878</v>
      </c>
      <c r="M123" s="81">
        <v>826</v>
      </c>
      <c r="N123" s="139">
        <v>788</v>
      </c>
      <c r="O123" s="78">
        <v>764</v>
      </c>
      <c r="P123" s="81">
        <v>760</v>
      </c>
      <c r="Q123" s="79">
        <v>715</v>
      </c>
      <c r="R123" s="81">
        <v>680</v>
      </c>
      <c r="S123" s="79"/>
      <c r="T123" s="81"/>
      <c r="U123" s="139"/>
      <c r="V123" s="253">
        <f t="shared" ref="V123:V127" si="76">IF(ISERROR((O123-C123)/C123)=TRUE,0,(O123-C123)/C123)</f>
        <v>0.16998468606431852</v>
      </c>
      <c r="W123" s="254">
        <f t="shared" si="74"/>
        <v>2.6385224274406332E-3</v>
      </c>
      <c r="X123" s="255">
        <f t="shared" si="74"/>
        <v>-0.29417571569595263</v>
      </c>
      <c r="Y123" s="269"/>
      <c r="Z123" s="247"/>
      <c r="AA123" s="269"/>
      <c r="AB123" s="270"/>
      <c r="AC123" s="81">
        <f t="shared" si="64"/>
        <v>111</v>
      </c>
      <c r="AD123" s="82">
        <f t="shared" si="75"/>
        <v>2</v>
      </c>
      <c r="AE123" s="83">
        <f t="shared" si="75"/>
        <v>-298</v>
      </c>
      <c r="AF123" s="141"/>
      <c r="AG123" s="83"/>
      <c r="AH123" s="141"/>
      <c r="AI123" s="142"/>
      <c r="AJ123" s="81">
        <f>IF(ISERROR(GETPIVOTDATA("VALUE",'CSS WK pvt'!$J$2,"DT_FILE",AJ$8,"COMMODITY",AJ$6,"TRIM_CAT",TRIM(B123),"TRIM_LINE",A121))=TRUE,0,GETPIVOTDATA("VALUE",'CSS WK pvt'!$J$2,"DT_FILE",AJ$8,"COMMODITY",AJ$6,"TRIM_CAT",TRIM(B123),"TRIM_LINE",A121))</f>
        <v>680</v>
      </c>
    </row>
    <row r="124" spans="1:36" s="76" customFormat="1" x14ac:dyDescent="0.25">
      <c r="A124" s="187"/>
      <c r="B124" s="77" t="s">
        <v>42</v>
      </c>
      <c r="C124" s="78"/>
      <c r="D124" s="79"/>
      <c r="E124" s="79"/>
      <c r="F124" s="81"/>
      <c r="G124" s="79"/>
      <c r="H124" s="81"/>
      <c r="I124" s="79"/>
      <c r="J124" s="81"/>
      <c r="K124" s="79"/>
      <c r="L124" s="81"/>
      <c r="M124" s="81"/>
      <c r="N124" s="139"/>
      <c r="O124" s="78"/>
      <c r="P124" s="81"/>
      <c r="Q124" s="79"/>
      <c r="R124" s="81"/>
      <c r="S124" s="79"/>
      <c r="T124" s="81"/>
      <c r="U124" s="139"/>
      <c r="V124" s="253">
        <f t="shared" si="76"/>
        <v>0</v>
      </c>
      <c r="W124" s="254">
        <f t="shared" si="74"/>
        <v>0</v>
      </c>
      <c r="X124" s="255">
        <f t="shared" si="74"/>
        <v>0</v>
      </c>
      <c r="Y124" s="269"/>
      <c r="Z124" s="247"/>
      <c r="AA124" s="269"/>
      <c r="AB124" s="270"/>
      <c r="AC124" s="81">
        <f t="shared" si="64"/>
        <v>0</v>
      </c>
      <c r="AD124" s="82">
        <f t="shared" si="75"/>
        <v>0</v>
      </c>
      <c r="AE124" s="83">
        <f t="shared" si="75"/>
        <v>0</v>
      </c>
      <c r="AF124" s="141"/>
      <c r="AG124" s="83"/>
      <c r="AH124" s="141"/>
      <c r="AI124" s="142"/>
      <c r="AJ124" s="81"/>
    </row>
    <row r="125" spans="1:36" s="76" customFormat="1" x14ac:dyDescent="0.25">
      <c r="A125" s="187"/>
      <c r="B125" s="77" t="s">
        <v>43</v>
      </c>
      <c r="C125" s="78"/>
      <c r="D125" s="79"/>
      <c r="E125" s="79"/>
      <c r="F125" s="81"/>
      <c r="G125" s="79"/>
      <c r="H125" s="81"/>
      <c r="I125" s="79"/>
      <c r="J125" s="81"/>
      <c r="K125" s="79"/>
      <c r="L125" s="81"/>
      <c r="M125" s="81"/>
      <c r="N125" s="139"/>
      <c r="O125" s="78"/>
      <c r="P125" s="81"/>
      <c r="Q125" s="79"/>
      <c r="R125" s="81"/>
      <c r="S125" s="79"/>
      <c r="T125" s="81"/>
      <c r="U125" s="139"/>
      <c r="V125" s="253">
        <f t="shared" si="76"/>
        <v>0</v>
      </c>
      <c r="W125" s="254">
        <f t="shared" si="74"/>
        <v>0</v>
      </c>
      <c r="X125" s="255">
        <f t="shared" si="74"/>
        <v>0</v>
      </c>
      <c r="Y125" s="269"/>
      <c r="Z125" s="247"/>
      <c r="AA125" s="269"/>
      <c r="AB125" s="270"/>
      <c r="AC125" s="81">
        <f t="shared" si="64"/>
        <v>0</v>
      </c>
      <c r="AD125" s="82">
        <f t="shared" si="75"/>
        <v>0</v>
      </c>
      <c r="AE125" s="83">
        <f t="shared" si="75"/>
        <v>0</v>
      </c>
      <c r="AF125" s="141"/>
      <c r="AG125" s="83"/>
      <c r="AH125" s="141"/>
      <c r="AI125" s="142"/>
      <c r="AJ125" s="81"/>
    </row>
    <row r="126" spans="1:36" s="76" customFormat="1" x14ac:dyDescent="0.25">
      <c r="A126" s="187"/>
      <c r="B126" s="77" t="s">
        <v>44</v>
      </c>
      <c r="C126" s="78"/>
      <c r="D126" s="79"/>
      <c r="E126" s="79"/>
      <c r="F126" s="81"/>
      <c r="G126" s="79"/>
      <c r="H126" s="81"/>
      <c r="I126" s="79"/>
      <c r="J126" s="81"/>
      <c r="K126" s="79"/>
      <c r="L126" s="81"/>
      <c r="M126" s="81"/>
      <c r="N126" s="139"/>
      <c r="O126" s="78"/>
      <c r="P126" s="81"/>
      <c r="Q126" s="79"/>
      <c r="R126" s="81"/>
      <c r="S126" s="79"/>
      <c r="T126" s="81"/>
      <c r="U126" s="139"/>
      <c r="V126" s="253">
        <f t="shared" si="76"/>
        <v>0</v>
      </c>
      <c r="W126" s="254">
        <f t="shared" si="74"/>
        <v>0</v>
      </c>
      <c r="X126" s="255">
        <f t="shared" si="74"/>
        <v>0</v>
      </c>
      <c r="Y126" s="269"/>
      <c r="Z126" s="247"/>
      <c r="AA126" s="269"/>
      <c r="AB126" s="270"/>
      <c r="AC126" s="81">
        <f t="shared" si="64"/>
        <v>0</v>
      </c>
      <c r="AD126" s="82">
        <f t="shared" si="75"/>
        <v>0</v>
      </c>
      <c r="AE126" s="83">
        <f t="shared" si="75"/>
        <v>0</v>
      </c>
      <c r="AF126" s="141"/>
      <c r="AG126" s="83"/>
      <c r="AH126" s="141"/>
      <c r="AI126" s="142"/>
      <c r="AJ126" s="81"/>
    </row>
    <row r="127" spans="1:36" s="93" customFormat="1" x14ac:dyDescent="0.25">
      <c r="A127" s="188"/>
      <c r="B127" s="77" t="s">
        <v>45</v>
      </c>
      <c r="C127" s="154">
        <f>SUM(C122:C126)</f>
        <v>914</v>
      </c>
      <c r="D127" s="155">
        <f t="shared" ref="D127:AJ127" si="77">SUM(D122:D126)</f>
        <v>1040</v>
      </c>
      <c r="E127" s="155">
        <f t="shared" si="77"/>
        <v>1334</v>
      </c>
      <c r="F127" s="156">
        <f t="shared" si="77"/>
        <v>1461</v>
      </c>
      <c r="G127" s="155">
        <f t="shared" si="77"/>
        <v>1463</v>
      </c>
      <c r="H127" s="156">
        <f t="shared" si="77"/>
        <v>1485</v>
      </c>
      <c r="I127" s="155">
        <f t="shared" si="77"/>
        <v>1400</v>
      </c>
      <c r="J127" s="156">
        <f t="shared" si="77"/>
        <v>1338</v>
      </c>
      <c r="K127" s="155">
        <f t="shared" si="77"/>
        <v>1219</v>
      </c>
      <c r="L127" s="156">
        <f t="shared" si="77"/>
        <v>1113</v>
      </c>
      <c r="M127" s="156">
        <f t="shared" si="77"/>
        <v>1049</v>
      </c>
      <c r="N127" s="157">
        <f t="shared" si="77"/>
        <v>992</v>
      </c>
      <c r="O127" s="154">
        <f t="shared" si="77"/>
        <v>959</v>
      </c>
      <c r="P127" s="156">
        <v>947</v>
      </c>
      <c r="Q127" s="155">
        <v>876</v>
      </c>
      <c r="R127" s="156">
        <v>840</v>
      </c>
      <c r="S127" s="155"/>
      <c r="T127" s="156"/>
      <c r="U127" s="157"/>
      <c r="V127" s="257">
        <f t="shared" si="76"/>
        <v>4.923413566739606E-2</v>
      </c>
      <c r="W127" s="258">
        <f t="shared" si="74"/>
        <v>-8.9423076923076925E-2</v>
      </c>
      <c r="X127" s="259">
        <f t="shared" si="74"/>
        <v>-0.34332833583208394</v>
      </c>
      <c r="Y127" s="272"/>
      <c r="Z127" s="271"/>
      <c r="AA127" s="272"/>
      <c r="AB127" s="273"/>
      <c r="AC127" s="156">
        <f t="shared" si="66"/>
        <v>45</v>
      </c>
      <c r="AD127" s="158">
        <f t="shared" si="66"/>
        <v>-93</v>
      </c>
      <c r="AE127" s="151">
        <f t="shared" si="66"/>
        <v>-458</v>
      </c>
      <c r="AF127" s="152"/>
      <c r="AG127" s="151"/>
      <c r="AH127" s="152"/>
      <c r="AI127" s="153"/>
      <c r="AJ127" s="109">
        <f t="shared" si="77"/>
        <v>840</v>
      </c>
    </row>
    <row r="128" spans="1:36" s="76" customFormat="1" x14ac:dyDescent="0.25">
      <c r="A128" s="187">
        <f>+A121+1</f>
        <v>18</v>
      </c>
      <c r="B128" s="143" t="s">
        <v>24</v>
      </c>
      <c r="C128" s="111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3"/>
      <c r="O128" s="111"/>
      <c r="P128" s="112"/>
      <c r="Q128" s="112"/>
      <c r="R128" s="112"/>
      <c r="S128" s="112"/>
      <c r="T128" s="112"/>
      <c r="U128" s="113"/>
      <c r="V128" s="261"/>
      <c r="W128" s="262"/>
      <c r="X128" s="263"/>
      <c r="Y128" s="263"/>
      <c r="Z128" s="263"/>
      <c r="AA128" s="263"/>
      <c r="AB128" s="264"/>
      <c r="AC128" s="114"/>
      <c r="AD128" s="115"/>
      <c r="AE128" s="116"/>
      <c r="AF128" s="116"/>
      <c r="AG128" s="116"/>
      <c r="AH128" s="116"/>
      <c r="AI128" s="117"/>
      <c r="AJ128" s="114"/>
    </row>
    <row r="129" spans="1:36" s="76" customFormat="1" x14ac:dyDescent="0.25">
      <c r="A129" s="187"/>
      <c r="B129" s="77" t="s">
        <v>40</v>
      </c>
      <c r="C129" s="144">
        <v>1</v>
      </c>
      <c r="D129" s="83">
        <v>50</v>
      </c>
      <c r="E129" s="83">
        <v>36</v>
      </c>
      <c r="F129" s="83">
        <v>134</v>
      </c>
      <c r="G129" s="83">
        <v>62</v>
      </c>
      <c r="H129" s="141">
        <v>120</v>
      </c>
      <c r="I129" s="83">
        <v>153</v>
      </c>
      <c r="J129" s="141">
        <v>60</v>
      </c>
      <c r="K129" s="83">
        <v>1</v>
      </c>
      <c r="L129" s="141"/>
      <c r="M129" s="141"/>
      <c r="N129" s="142">
        <v>17</v>
      </c>
      <c r="O129" s="144">
        <v>15</v>
      </c>
      <c r="P129" s="141"/>
      <c r="Q129" s="83"/>
      <c r="R129" s="141"/>
      <c r="S129" s="83"/>
      <c r="T129" s="141"/>
      <c r="U129" s="142"/>
      <c r="V129" s="253">
        <f>IF(ISERROR((O129-C129)/C129)=TRUE,0,(O129-C129)/C129)</f>
        <v>14</v>
      </c>
      <c r="W129" s="254">
        <f t="shared" ref="W129:X134" si="78">IF(ISERROR((P129-D129)/D129)=TRUE,0,(P129-D129)/D129)</f>
        <v>-1</v>
      </c>
      <c r="X129" s="255">
        <f t="shared" si="78"/>
        <v>-1</v>
      </c>
      <c r="Y129" s="269"/>
      <c r="Z129" s="247"/>
      <c r="AA129" s="269"/>
      <c r="AB129" s="270"/>
      <c r="AC129" s="144">
        <f t="shared" ref="AC129:AE133" si="79">O129-C129</f>
        <v>14</v>
      </c>
      <c r="AD129" s="82">
        <f t="shared" si="79"/>
        <v>-50</v>
      </c>
      <c r="AE129" s="83">
        <f t="shared" si="79"/>
        <v>-36</v>
      </c>
      <c r="AF129" s="141"/>
      <c r="AG129" s="83"/>
      <c r="AH129" s="141"/>
      <c r="AI129" s="142"/>
      <c r="AJ129" s="81"/>
    </row>
    <row r="130" spans="1:36" s="76" customFormat="1" x14ac:dyDescent="0.25">
      <c r="A130" s="187"/>
      <c r="B130" s="77" t="s">
        <v>41</v>
      </c>
      <c r="C130" s="144">
        <v>3</v>
      </c>
      <c r="D130" s="83">
        <v>13</v>
      </c>
      <c r="E130" s="83">
        <v>14</v>
      </c>
      <c r="F130" s="83">
        <v>32</v>
      </c>
      <c r="G130" s="83">
        <v>13</v>
      </c>
      <c r="H130" s="141">
        <v>37</v>
      </c>
      <c r="I130" s="83">
        <v>38</v>
      </c>
      <c r="J130" s="141">
        <v>35</v>
      </c>
      <c r="K130" s="83"/>
      <c r="L130" s="141"/>
      <c r="M130" s="141"/>
      <c r="N130" s="142">
        <v>3</v>
      </c>
      <c r="O130" s="144">
        <v>2</v>
      </c>
      <c r="P130" s="141"/>
      <c r="Q130" s="83"/>
      <c r="R130" s="141"/>
      <c r="S130" s="83"/>
      <c r="T130" s="141"/>
      <c r="U130" s="142"/>
      <c r="V130" s="253">
        <f t="shared" ref="V130:V134" si="80">IF(ISERROR((O130-C130)/C130)=TRUE,0,(O130-C130)/C130)</f>
        <v>-0.33333333333333331</v>
      </c>
      <c r="W130" s="254">
        <f t="shared" si="78"/>
        <v>-1</v>
      </c>
      <c r="X130" s="255">
        <f t="shared" si="78"/>
        <v>-1</v>
      </c>
      <c r="Y130" s="269"/>
      <c r="Z130" s="247"/>
      <c r="AA130" s="269"/>
      <c r="AB130" s="270"/>
      <c r="AC130" s="144">
        <f t="shared" si="64"/>
        <v>-1</v>
      </c>
      <c r="AD130" s="82">
        <f t="shared" si="79"/>
        <v>-13</v>
      </c>
      <c r="AE130" s="83">
        <f t="shared" si="79"/>
        <v>-14</v>
      </c>
      <c r="AF130" s="141"/>
      <c r="AG130" s="83"/>
      <c r="AH130" s="141"/>
      <c r="AI130" s="142"/>
      <c r="AJ130" s="81"/>
    </row>
    <row r="131" spans="1:36" s="76" customFormat="1" x14ac:dyDescent="0.25">
      <c r="A131" s="187"/>
      <c r="B131" s="77" t="s">
        <v>42</v>
      </c>
      <c r="C131" s="144">
        <v>19</v>
      </c>
      <c r="D131" s="83">
        <v>10</v>
      </c>
      <c r="E131" s="83">
        <v>1</v>
      </c>
      <c r="F131" s="83">
        <v>6</v>
      </c>
      <c r="G131" s="83">
        <v>3</v>
      </c>
      <c r="H131" s="141">
        <v>5</v>
      </c>
      <c r="I131" s="83">
        <v>2</v>
      </c>
      <c r="J131" s="141">
        <v>3</v>
      </c>
      <c r="K131" s="83">
        <v>10</v>
      </c>
      <c r="L131" s="141">
        <v>4</v>
      </c>
      <c r="M131" s="141">
        <v>6</v>
      </c>
      <c r="N131" s="142">
        <v>10</v>
      </c>
      <c r="O131" s="144">
        <v>4</v>
      </c>
      <c r="P131" s="141"/>
      <c r="Q131" s="83"/>
      <c r="R131" s="141"/>
      <c r="S131" s="83"/>
      <c r="T131" s="141"/>
      <c r="U131" s="142"/>
      <c r="V131" s="253">
        <f t="shared" si="80"/>
        <v>-0.78947368421052633</v>
      </c>
      <c r="W131" s="254">
        <f t="shared" si="78"/>
        <v>-1</v>
      </c>
      <c r="X131" s="255">
        <f t="shared" si="78"/>
        <v>-1</v>
      </c>
      <c r="Y131" s="269"/>
      <c r="Z131" s="247"/>
      <c r="AA131" s="269"/>
      <c r="AB131" s="270"/>
      <c r="AC131" s="144">
        <f t="shared" si="64"/>
        <v>-15</v>
      </c>
      <c r="AD131" s="82">
        <f t="shared" si="79"/>
        <v>-10</v>
      </c>
      <c r="AE131" s="83">
        <f t="shared" si="79"/>
        <v>-1</v>
      </c>
      <c r="AF131" s="141"/>
      <c r="AG131" s="83"/>
      <c r="AH131" s="141"/>
      <c r="AI131" s="142"/>
      <c r="AJ131" s="81"/>
    </row>
    <row r="132" spans="1:36" s="76" customFormat="1" x14ac:dyDescent="0.25">
      <c r="A132" s="187"/>
      <c r="B132" s="77" t="s">
        <v>43</v>
      </c>
      <c r="C132" s="144">
        <v>4</v>
      </c>
      <c r="D132" s="83">
        <v>3</v>
      </c>
      <c r="E132" s="83">
        <v>1</v>
      </c>
      <c r="F132" s="83"/>
      <c r="G132" s="83"/>
      <c r="H132" s="141">
        <v>1</v>
      </c>
      <c r="I132" s="83"/>
      <c r="J132" s="141"/>
      <c r="K132" s="83"/>
      <c r="L132" s="141">
        <v>2</v>
      </c>
      <c r="M132" s="141"/>
      <c r="N132" s="142">
        <v>3</v>
      </c>
      <c r="O132" s="144"/>
      <c r="P132" s="141"/>
      <c r="Q132" s="83"/>
      <c r="R132" s="141"/>
      <c r="S132" s="83"/>
      <c r="T132" s="141"/>
      <c r="U132" s="142"/>
      <c r="V132" s="253">
        <f t="shared" si="80"/>
        <v>-1</v>
      </c>
      <c r="W132" s="254">
        <f t="shared" si="78"/>
        <v>-1</v>
      </c>
      <c r="X132" s="255">
        <f t="shared" si="78"/>
        <v>-1</v>
      </c>
      <c r="Y132" s="269"/>
      <c r="Z132" s="247"/>
      <c r="AA132" s="269"/>
      <c r="AB132" s="270"/>
      <c r="AC132" s="144">
        <f t="shared" si="64"/>
        <v>-4</v>
      </c>
      <c r="AD132" s="82">
        <f t="shared" si="79"/>
        <v>-3</v>
      </c>
      <c r="AE132" s="83">
        <f t="shared" si="79"/>
        <v>-1</v>
      </c>
      <c r="AF132" s="141"/>
      <c r="AG132" s="83"/>
      <c r="AH132" s="141"/>
      <c r="AI132" s="142"/>
      <c r="AJ132" s="81"/>
    </row>
    <row r="133" spans="1:36" s="76" customFormat="1" x14ac:dyDescent="0.25">
      <c r="A133" s="187"/>
      <c r="B133" s="77" t="s">
        <v>44</v>
      </c>
      <c r="C133" s="144"/>
      <c r="D133" s="83"/>
      <c r="E133" s="83"/>
      <c r="F133" s="83"/>
      <c r="G133" s="83">
        <v>1</v>
      </c>
      <c r="H133" s="141"/>
      <c r="I133" s="83"/>
      <c r="J133" s="141"/>
      <c r="K133" s="83"/>
      <c r="L133" s="141"/>
      <c r="M133" s="141"/>
      <c r="N133" s="142">
        <v>1</v>
      </c>
      <c r="O133" s="144"/>
      <c r="P133" s="141"/>
      <c r="Q133" s="83"/>
      <c r="R133" s="141"/>
      <c r="S133" s="83"/>
      <c r="T133" s="141"/>
      <c r="U133" s="142"/>
      <c r="V133" s="253">
        <f t="shared" si="80"/>
        <v>0</v>
      </c>
      <c r="W133" s="254">
        <f t="shared" si="78"/>
        <v>0</v>
      </c>
      <c r="X133" s="255">
        <f t="shared" si="78"/>
        <v>0</v>
      </c>
      <c r="Y133" s="269"/>
      <c r="Z133" s="247"/>
      <c r="AA133" s="269"/>
      <c r="AB133" s="270"/>
      <c r="AC133" s="144">
        <f t="shared" si="64"/>
        <v>0</v>
      </c>
      <c r="AD133" s="82">
        <f t="shared" si="79"/>
        <v>0</v>
      </c>
      <c r="AE133" s="83">
        <f t="shared" si="79"/>
        <v>0</v>
      </c>
      <c r="AF133" s="141"/>
      <c r="AG133" s="83"/>
      <c r="AH133" s="141"/>
      <c r="AI133" s="142"/>
      <c r="AJ133" s="81"/>
    </row>
    <row r="134" spans="1:36" s="93" customFormat="1" x14ac:dyDescent="0.25">
      <c r="A134" s="188"/>
      <c r="B134" s="77" t="s">
        <v>45</v>
      </c>
      <c r="C134" s="150">
        <f>SUM(C129:C133)</f>
        <v>27</v>
      </c>
      <c r="D134" s="151">
        <f t="shared" ref="D134:AJ134" si="81">SUM(D129:D133)</f>
        <v>76</v>
      </c>
      <c r="E134" s="151">
        <f t="shared" si="81"/>
        <v>52</v>
      </c>
      <c r="F134" s="151">
        <f t="shared" si="81"/>
        <v>172</v>
      </c>
      <c r="G134" s="151">
        <f t="shared" si="81"/>
        <v>79</v>
      </c>
      <c r="H134" s="152">
        <f t="shared" si="81"/>
        <v>163</v>
      </c>
      <c r="I134" s="151">
        <f t="shared" si="81"/>
        <v>193</v>
      </c>
      <c r="J134" s="152">
        <f t="shared" si="81"/>
        <v>98</v>
      </c>
      <c r="K134" s="151">
        <f t="shared" si="81"/>
        <v>11</v>
      </c>
      <c r="L134" s="152">
        <f t="shared" si="81"/>
        <v>6</v>
      </c>
      <c r="M134" s="152">
        <f t="shared" si="81"/>
        <v>6</v>
      </c>
      <c r="N134" s="153">
        <f t="shared" si="81"/>
        <v>34</v>
      </c>
      <c r="O134" s="150">
        <f t="shared" si="81"/>
        <v>21</v>
      </c>
      <c r="P134" s="152">
        <v>0</v>
      </c>
      <c r="Q134" s="151">
        <v>0</v>
      </c>
      <c r="R134" s="152">
        <v>0</v>
      </c>
      <c r="S134" s="151"/>
      <c r="T134" s="152"/>
      <c r="U134" s="153"/>
      <c r="V134" s="257">
        <f t="shared" si="80"/>
        <v>-0.22222222222222221</v>
      </c>
      <c r="W134" s="258">
        <f t="shared" si="78"/>
        <v>-1</v>
      </c>
      <c r="X134" s="259">
        <f t="shared" si="78"/>
        <v>-1</v>
      </c>
      <c r="Y134" s="272"/>
      <c r="Z134" s="271"/>
      <c r="AA134" s="272"/>
      <c r="AB134" s="273"/>
      <c r="AC134" s="150">
        <f t="shared" ref="AC134:AE141" si="82">SUM(AC129:AC133)</f>
        <v>-6</v>
      </c>
      <c r="AD134" s="152">
        <f t="shared" si="82"/>
        <v>-76</v>
      </c>
      <c r="AE134" s="151">
        <f t="shared" si="82"/>
        <v>-52</v>
      </c>
      <c r="AF134" s="152"/>
      <c r="AG134" s="151"/>
      <c r="AH134" s="152"/>
      <c r="AI134" s="153"/>
      <c r="AJ134" s="109">
        <f t="shared" si="81"/>
        <v>0</v>
      </c>
    </row>
    <row r="135" spans="1:36" s="76" customFormat="1" x14ac:dyDescent="0.25">
      <c r="A135" s="187">
        <f>+A128+1</f>
        <v>19</v>
      </c>
      <c r="B135" s="143" t="s">
        <v>23</v>
      </c>
      <c r="C135" s="111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3"/>
      <c r="O135" s="111"/>
      <c r="P135" s="112"/>
      <c r="Q135" s="112"/>
      <c r="R135" s="112"/>
      <c r="S135" s="112"/>
      <c r="T135" s="112"/>
      <c r="U135" s="113"/>
      <c r="V135" s="261"/>
      <c r="W135" s="262"/>
      <c r="X135" s="263"/>
      <c r="Y135" s="263"/>
      <c r="Z135" s="263"/>
      <c r="AA135" s="263"/>
      <c r="AB135" s="264"/>
      <c r="AC135" s="114"/>
      <c r="AD135" s="115"/>
      <c r="AE135" s="116"/>
      <c r="AF135" s="116"/>
      <c r="AG135" s="116"/>
      <c r="AH135" s="116"/>
      <c r="AI135" s="117"/>
      <c r="AJ135" s="114"/>
    </row>
    <row r="136" spans="1:36" s="76" customFormat="1" x14ac:dyDescent="0.25">
      <c r="A136" s="187"/>
      <c r="B136" s="77" t="s">
        <v>40</v>
      </c>
      <c r="C136" s="144">
        <v>4871</v>
      </c>
      <c r="D136" s="83">
        <v>5617</v>
      </c>
      <c r="E136" s="83">
        <v>6513</v>
      </c>
      <c r="F136" s="83">
        <v>6784</v>
      </c>
      <c r="G136" s="83">
        <v>6595</v>
      </c>
      <c r="H136" s="141">
        <v>6311</v>
      </c>
      <c r="I136" s="83">
        <v>5977</v>
      </c>
      <c r="J136" s="141">
        <v>5519</v>
      </c>
      <c r="K136" s="83">
        <v>4639</v>
      </c>
      <c r="L136" s="141">
        <v>4496</v>
      </c>
      <c r="M136" s="141">
        <v>4299</v>
      </c>
      <c r="N136" s="142">
        <v>4878</v>
      </c>
      <c r="O136" s="144">
        <v>4677</v>
      </c>
      <c r="P136" s="141">
        <v>3358</v>
      </c>
      <c r="Q136" s="83">
        <v>2929</v>
      </c>
      <c r="R136" s="141">
        <v>3028</v>
      </c>
      <c r="S136" s="83"/>
      <c r="T136" s="141"/>
      <c r="U136" s="142"/>
      <c r="V136" s="253">
        <f>IF(ISERROR((O136-C136)/C136)=TRUE,0,(O136-C136)/C136)</f>
        <v>-3.9827550810921784E-2</v>
      </c>
      <c r="W136" s="254">
        <f t="shared" ref="W136:X141" si="83">IF(ISERROR((P136-D136)/D136)=TRUE,0,(P136-D136)/D136)</f>
        <v>-0.40217197792415882</v>
      </c>
      <c r="X136" s="255">
        <f t="shared" si="83"/>
        <v>-0.55028404729003533</v>
      </c>
      <c r="Y136" s="269"/>
      <c r="Z136" s="247"/>
      <c r="AA136" s="269"/>
      <c r="AB136" s="270"/>
      <c r="AC136" s="144">
        <f t="shared" ref="AC136:AE140" si="84">O136-C136</f>
        <v>-194</v>
      </c>
      <c r="AD136" s="82">
        <f t="shared" si="84"/>
        <v>-2259</v>
      </c>
      <c r="AE136" s="83">
        <f t="shared" si="84"/>
        <v>-3584</v>
      </c>
      <c r="AF136" s="141"/>
      <c r="AG136" s="83"/>
      <c r="AH136" s="141"/>
      <c r="AI136" s="142"/>
      <c r="AJ136" s="81">
        <f>IF(ISERROR(GETPIVOTDATA("VALUE",'CSS WK pvt'!$J$2,"DT_FILE",AJ$8,"COMMODITY",AJ$6,"TRIM_CAT",TRIM(B136),"TRIM_LINE",A135))=TRUE,0,GETPIVOTDATA("VALUE",'CSS WK pvt'!$J$2,"DT_FILE",AJ$8,"COMMODITY",AJ$6,"TRIM_CAT",TRIM(B136),"TRIM_LINE",A135))</f>
        <v>3028</v>
      </c>
    </row>
    <row r="137" spans="1:36" s="76" customFormat="1" x14ac:dyDescent="0.25">
      <c r="A137" s="187"/>
      <c r="B137" s="77" t="s">
        <v>41</v>
      </c>
      <c r="C137" s="144">
        <v>1334</v>
      </c>
      <c r="D137" s="83">
        <v>1474</v>
      </c>
      <c r="E137" s="83">
        <v>1843</v>
      </c>
      <c r="F137" s="83">
        <v>1783</v>
      </c>
      <c r="G137" s="83">
        <v>1614</v>
      </c>
      <c r="H137" s="141">
        <v>1627</v>
      </c>
      <c r="I137" s="83">
        <v>1643</v>
      </c>
      <c r="J137" s="141">
        <v>1705</v>
      </c>
      <c r="K137" s="83">
        <v>1554</v>
      </c>
      <c r="L137" s="141">
        <v>1454</v>
      </c>
      <c r="M137" s="141">
        <v>1267</v>
      </c>
      <c r="N137" s="142">
        <v>858</v>
      </c>
      <c r="O137" s="144">
        <v>767</v>
      </c>
      <c r="P137" s="141">
        <v>592</v>
      </c>
      <c r="Q137" s="83">
        <v>606</v>
      </c>
      <c r="R137" s="141">
        <v>638</v>
      </c>
      <c r="S137" s="83"/>
      <c r="T137" s="141"/>
      <c r="U137" s="142"/>
      <c r="V137" s="253">
        <f t="shared" ref="V137:V141" si="85">IF(ISERROR((O137-C137)/C137)=TRUE,0,(O137-C137)/C137)</f>
        <v>-0.4250374812593703</v>
      </c>
      <c r="W137" s="254">
        <f t="shared" si="83"/>
        <v>-0.59837177747625514</v>
      </c>
      <c r="X137" s="255">
        <f t="shared" si="83"/>
        <v>-0.67118827997829622</v>
      </c>
      <c r="Y137" s="269"/>
      <c r="Z137" s="247"/>
      <c r="AA137" s="269"/>
      <c r="AB137" s="270"/>
      <c r="AC137" s="144">
        <f t="shared" si="64"/>
        <v>-567</v>
      </c>
      <c r="AD137" s="82">
        <f t="shared" si="84"/>
        <v>-882</v>
      </c>
      <c r="AE137" s="83">
        <f t="shared" si="84"/>
        <v>-1237</v>
      </c>
      <c r="AF137" s="141"/>
      <c r="AG137" s="83"/>
      <c r="AH137" s="141"/>
      <c r="AI137" s="142"/>
      <c r="AJ137" s="81">
        <f>IF(ISERROR(GETPIVOTDATA("VALUE",'CSS WK pvt'!$J$2,"DT_FILE",AJ$8,"COMMODITY",AJ$6,"TRIM_CAT",TRIM(B137),"TRIM_LINE",A135))=TRUE,0,GETPIVOTDATA("VALUE",'CSS WK pvt'!$J$2,"DT_FILE",AJ$8,"COMMODITY",AJ$6,"TRIM_CAT",TRIM(B137),"TRIM_LINE",A135))</f>
        <v>638</v>
      </c>
    </row>
    <row r="138" spans="1:36" s="76" customFormat="1" x14ac:dyDescent="0.25">
      <c r="A138" s="187"/>
      <c r="B138" s="77" t="s">
        <v>42</v>
      </c>
      <c r="C138" s="144">
        <v>54</v>
      </c>
      <c r="D138" s="83">
        <v>57</v>
      </c>
      <c r="E138" s="83">
        <v>68</v>
      </c>
      <c r="F138" s="83">
        <v>65</v>
      </c>
      <c r="G138" s="83">
        <v>56</v>
      </c>
      <c r="H138" s="141">
        <v>46</v>
      </c>
      <c r="I138" s="83">
        <v>29</v>
      </c>
      <c r="J138" s="141">
        <v>29</v>
      </c>
      <c r="K138" s="83">
        <v>40</v>
      </c>
      <c r="L138" s="141">
        <v>43</v>
      </c>
      <c r="M138" s="141">
        <v>48</v>
      </c>
      <c r="N138" s="142">
        <v>46</v>
      </c>
      <c r="O138" s="144">
        <v>34</v>
      </c>
      <c r="P138" s="141">
        <v>39</v>
      </c>
      <c r="Q138" s="83">
        <v>82</v>
      </c>
      <c r="R138" s="141">
        <v>86</v>
      </c>
      <c r="S138" s="83"/>
      <c r="T138" s="141"/>
      <c r="U138" s="142"/>
      <c r="V138" s="253">
        <f t="shared" si="85"/>
        <v>-0.37037037037037035</v>
      </c>
      <c r="W138" s="254">
        <f t="shared" si="83"/>
        <v>-0.31578947368421051</v>
      </c>
      <c r="X138" s="255">
        <f t="shared" si="83"/>
        <v>0.20588235294117646</v>
      </c>
      <c r="Y138" s="269"/>
      <c r="Z138" s="247"/>
      <c r="AA138" s="269"/>
      <c r="AB138" s="270"/>
      <c r="AC138" s="144">
        <f t="shared" si="64"/>
        <v>-20</v>
      </c>
      <c r="AD138" s="82">
        <f t="shared" si="84"/>
        <v>-18</v>
      </c>
      <c r="AE138" s="83">
        <f t="shared" si="84"/>
        <v>14</v>
      </c>
      <c r="AF138" s="141"/>
      <c r="AG138" s="83"/>
      <c r="AH138" s="141"/>
      <c r="AI138" s="142"/>
      <c r="AJ138" s="81">
        <f>IF(ISERROR(GETPIVOTDATA("VALUE",'CSS WK pvt'!$J$2,"DT_FILE",AJ$8,"COMMODITY",AJ$6,"TRIM_CAT",TRIM(B138),"TRIM_LINE",A135))=TRUE,0,GETPIVOTDATA("VALUE",'CSS WK pvt'!$J$2,"DT_FILE",AJ$8,"COMMODITY",AJ$6,"TRIM_CAT",TRIM(B138),"TRIM_LINE",A135))</f>
        <v>86</v>
      </c>
    </row>
    <row r="139" spans="1:36" s="76" customFormat="1" x14ac:dyDescent="0.25">
      <c r="A139" s="187"/>
      <c r="B139" s="77" t="s">
        <v>43</v>
      </c>
      <c r="C139" s="144">
        <v>10</v>
      </c>
      <c r="D139" s="83">
        <v>11</v>
      </c>
      <c r="E139" s="83">
        <v>11</v>
      </c>
      <c r="F139" s="83">
        <v>15</v>
      </c>
      <c r="G139" s="83">
        <v>18</v>
      </c>
      <c r="H139" s="141">
        <v>20</v>
      </c>
      <c r="I139" s="83">
        <v>20</v>
      </c>
      <c r="J139" s="141">
        <v>15</v>
      </c>
      <c r="K139" s="83">
        <v>14</v>
      </c>
      <c r="L139" s="141">
        <v>16</v>
      </c>
      <c r="M139" s="141">
        <v>19</v>
      </c>
      <c r="N139" s="142">
        <v>14</v>
      </c>
      <c r="O139" s="144">
        <v>13</v>
      </c>
      <c r="P139" s="141">
        <v>12</v>
      </c>
      <c r="Q139" s="83">
        <v>21</v>
      </c>
      <c r="R139" s="141">
        <v>19</v>
      </c>
      <c r="S139" s="83"/>
      <c r="T139" s="141"/>
      <c r="U139" s="142"/>
      <c r="V139" s="253">
        <f t="shared" si="85"/>
        <v>0.3</v>
      </c>
      <c r="W139" s="254">
        <f t="shared" si="83"/>
        <v>9.0909090909090912E-2</v>
      </c>
      <c r="X139" s="255">
        <f t="shared" si="83"/>
        <v>0.90909090909090906</v>
      </c>
      <c r="Y139" s="269"/>
      <c r="Z139" s="247"/>
      <c r="AA139" s="269"/>
      <c r="AB139" s="270"/>
      <c r="AC139" s="144">
        <f t="shared" si="64"/>
        <v>3</v>
      </c>
      <c r="AD139" s="82">
        <f t="shared" si="84"/>
        <v>1</v>
      </c>
      <c r="AE139" s="83">
        <f t="shared" si="84"/>
        <v>10</v>
      </c>
      <c r="AF139" s="141"/>
      <c r="AG139" s="83"/>
      <c r="AH139" s="141"/>
      <c r="AI139" s="142"/>
      <c r="AJ139" s="81">
        <f>IF(ISERROR(GETPIVOTDATA("VALUE",'CSS WK pvt'!$J$2,"DT_FILE",AJ$8,"COMMODITY",AJ$6,"TRIM_CAT",TRIM(B139),"TRIM_LINE",A135))=TRUE,0,GETPIVOTDATA("VALUE",'CSS WK pvt'!$J$2,"DT_FILE",AJ$8,"COMMODITY",AJ$6,"TRIM_CAT",TRIM(B139),"TRIM_LINE",A135))</f>
        <v>19</v>
      </c>
    </row>
    <row r="140" spans="1:36" s="76" customFormat="1" x14ac:dyDescent="0.25">
      <c r="A140" s="187"/>
      <c r="B140" s="77" t="s">
        <v>44</v>
      </c>
      <c r="C140" s="144">
        <v>1</v>
      </c>
      <c r="D140" s="83">
        <v>1</v>
      </c>
      <c r="E140" s="83"/>
      <c r="F140" s="83">
        <v>1</v>
      </c>
      <c r="G140" s="83">
        <v>1</v>
      </c>
      <c r="H140" s="141">
        <v>1</v>
      </c>
      <c r="I140" s="83"/>
      <c r="J140" s="141"/>
      <c r="K140" s="83"/>
      <c r="L140" s="141">
        <v>1</v>
      </c>
      <c r="M140" s="141">
        <v>1</v>
      </c>
      <c r="N140" s="142">
        <v>1</v>
      </c>
      <c r="O140" s="144">
        <v>2</v>
      </c>
      <c r="P140" s="141">
        <v>4</v>
      </c>
      <c r="Q140" s="83">
        <v>2</v>
      </c>
      <c r="R140" s="141">
        <v>1</v>
      </c>
      <c r="S140" s="83"/>
      <c r="T140" s="141"/>
      <c r="U140" s="142"/>
      <c r="V140" s="253">
        <f t="shared" si="85"/>
        <v>1</v>
      </c>
      <c r="W140" s="254">
        <f t="shared" si="83"/>
        <v>3</v>
      </c>
      <c r="X140" s="255">
        <f t="shared" si="83"/>
        <v>0</v>
      </c>
      <c r="Y140" s="269"/>
      <c r="Z140" s="247"/>
      <c r="AA140" s="269"/>
      <c r="AB140" s="270"/>
      <c r="AC140" s="144">
        <f t="shared" si="64"/>
        <v>1</v>
      </c>
      <c r="AD140" s="82">
        <f t="shared" si="84"/>
        <v>3</v>
      </c>
      <c r="AE140" s="83">
        <f t="shared" si="84"/>
        <v>2</v>
      </c>
      <c r="AF140" s="141"/>
      <c r="AG140" s="83"/>
      <c r="AH140" s="141"/>
      <c r="AI140" s="142"/>
      <c r="AJ140" s="81">
        <f>IF(ISERROR(GETPIVOTDATA("VALUE",'CSS WK pvt'!$J$2,"DT_FILE",AJ$8,"COMMODITY",AJ$6,"TRIM_CAT",TRIM(B140),"TRIM_LINE",A135))=TRUE,0,GETPIVOTDATA("VALUE",'CSS WK pvt'!$J$2,"DT_FILE",AJ$8,"COMMODITY",AJ$6,"TRIM_CAT",TRIM(B140),"TRIM_LINE",A135))</f>
        <v>1</v>
      </c>
    </row>
    <row r="141" spans="1:36" s="93" customFormat="1" ht="15.75" thickBot="1" x14ac:dyDescent="0.3">
      <c r="A141" s="188"/>
      <c r="B141" s="145" t="s">
        <v>45</v>
      </c>
      <c r="C141" s="146">
        <f>SUM(C136:C140)</f>
        <v>6270</v>
      </c>
      <c r="D141" s="147">
        <f t="shared" ref="D141:AJ141" si="86">SUM(D136:D140)</f>
        <v>7160</v>
      </c>
      <c r="E141" s="147">
        <f t="shared" si="86"/>
        <v>8435</v>
      </c>
      <c r="F141" s="147">
        <f t="shared" si="86"/>
        <v>8648</v>
      </c>
      <c r="G141" s="147">
        <f t="shared" si="86"/>
        <v>8284</v>
      </c>
      <c r="H141" s="148">
        <f t="shared" si="86"/>
        <v>8005</v>
      </c>
      <c r="I141" s="147">
        <f t="shared" si="86"/>
        <v>7669</v>
      </c>
      <c r="J141" s="148">
        <f t="shared" si="86"/>
        <v>7268</v>
      </c>
      <c r="K141" s="147">
        <f t="shared" si="86"/>
        <v>6247</v>
      </c>
      <c r="L141" s="148">
        <f t="shared" si="86"/>
        <v>6010</v>
      </c>
      <c r="M141" s="148">
        <f t="shared" si="86"/>
        <v>5634</v>
      </c>
      <c r="N141" s="149">
        <f t="shared" si="86"/>
        <v>5797</v>
      </c>
      <c r="O141" s="146">
        <f t="shared" si="86"/>
        <v>5493</v>
      </c>
      <c r="P141" s="148">
        <v>4005</v>
      </c>
      <c r="Q141" s="147">
        <v>3640</v>
      </c>
      <c r="R141" s="148">
        <v>3772</v>
      </c>
      <c r="S141" s="147"/>
      <c r="T141" s="148"/>
      <c r="U141" s="149"/>
      <c r="V141" s="274">
        <f t="shared" si="85"/>
        <v>-0.12392344497607656</v>
      </c>
      <c r="W141" s="274">
        <f t="shared" si="83"/>
        <v>-0.44064245810055863</v>
      </c>
      <c r="X141" s="274">
        <f t="shared" si="83"/>
        <v>-0.56846473029045641</v>
      </c>
      <c r="Y141" s="274"/>
      <c r="Z141" s="275"/>
      <c r="AA141" s="274"/>
      <c r="AB141" s="276"/>
      <c r="AC141" s="146">
        <f t="shared" si="82"/>
        <v>-777</v>
      </c>
      <c r="AD141" s="148">
        <f t="shared" si="82"/>
        <v>-3155</v>
      </c>
      <c r="AE141" s="147">
        <f t="shared" si="82"/>
        <v>-4795</v>
      </c>
      <c r="AF141" s="148"/>
      <c r="AG141" s="147"/>
      <c r="AH141" s="148"/>
      <c r="AI141" s="149"/>
      <c r="AJ141" s="146">
        <f t="shared" si="86"/>
        <v>3772</v>
      </c>
    </row>
    <row r="142" spans="1:36" ht="15.75" thickTop="1" x14ac:dyDescent="0.25">
      <c r="A142" s="187">
        <v>20</v>
      </c>
      <c r="B142" s="131" t="s">
        <v>465</v>
      </c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20"/>
      <c r="O142" s="118"/>
      <c r="P142" s="119"/>
      <c r="Q142" s="119"/>
      <c r="R142" s="119"/>
      <c r="S142" s="119"/>
      <c r="T142" s="119"/>
      <c r="U142" s="120"/>
      <c r="V142" s="249"/>
      <c r="W142" s="250"/>
      <c r="X142" s="251"/>
      <c r="Y142" s="251"/>
      <c r="Z142" s="251"/>
      <c r="AA142" s="251"/>
      <c r="AB142" s="252"/>
      <c r="AC142" s="121"/>
      <c r="AD142" s="122"/>
      <c r="AE142" s="123"/>
      <c r="AF142" s="123"/>
      <c r="AG142" s="123"/>
      <c r="AH142" s="123"/>
      <c r="AI142" s="124"/>
      <c r="AJ142" s="121"/>
    </row>
    <row r="143" spans="1:36" x14ac:dyDescent="0.25">
      <c r="A143" s="187"/>
      <c r="B143" s="50" t="s">
        <v>40</v>
      </c>
      <c r="C143" s="125">
        <v>24536141.59</v>
      </c>
      <c r="D143" s="126">
        <v>16363974.01</v>
      </c>
      <c r="E143" s="126">
        <v>11393203.48</v>
      </c>
      <c r="F143" s="46">
        <v>8401746.6799999997</v>
      </c>
      <c r="G143" s="126">
        <v>5978196.9699999997</v>
      </c>
      <c r="H143" s="126">
        <v>6514759.4900000002</v>
      </c>
      <c r="I143" s="126">
        <v>7000644.3099999996</v>
      </c>
      <c r="J143" s="126">
        <v>7896145.6100000003</v>
      </c>
      <c r="K143" s="126">
        <v>14472877.5</v>
      </c>
      <c r="L143" s="126">
        <v>21135052.800000001</v>
      </c>
      <c r="M143" s="126">
        <v>26094909.09</v>
      </c>
      <c r="N143" s="127">
        <v>25886538.399999999</v>
      </c>
      <c r="O143" s="125">
        <v>20420361.309999999</v>
      </c>
      <c r="P143" s="126">
        <v>18201596</v>
      </c>
      <c r="Q143" s="126">
        <v>15280691</v>
      </c>
      <c r="R143" s="126">
        <v>10582202</v>
      </c>
      <c r="S143" s="126"/>
      <c r="T143" s="126"/>
      <c r="U143" s="127"/>
      <c r="V143" s="253">
        <f>IF(ISERROR((O143-C143)/C143)=TRUE,0,(O143-C143)/C143)</f>
        <v>-0.16774358205030235</v>
      </c>
      <c r="W143" s="254">
        <f t="shared" ref="W143:X148" si="87">IF(ISERROR((P143-D143)/D143)=TRUE,0,(P143-D143)/D143)</f>
        <v>0.1122968044850861</v>
      </c>
      <c r="X143" s="255">
        <f t="shared" si="87"/>
        <v>0.3412111024633433</v>
      </c>
      <c r="Y143" s="220"/>
      <c r="Z143" s="220"/>
      <c r="AA143" s="220"/>
      <c r="AB143" s="221"/>
      <c r="AC143" s="46">
        <f t="shared" ref="AC143:AE147" si="88">O143-C143</f>
        <v>-4115780.2800000012</v>
      </c>
      <c r="AD143" s="82">
        <f t="shared" si="88"/>
        <v>1837621.9900000002</v>
      </c>
      <c r="AE143" s="83">
        <f t="shared" si="88"/>
        <v>3887487.5199999996</v>
      </c>
      <c r="AF143" s="129"/>
      <c r="AG143" s="129"/>
      <c r="AH143" s="129"/>
      <c r="AI143" s="130"/>
      <c r="AJ143" s="81">
        <f>IF(ISERROR(GETPIVOTDATA("VALUE",'CSS WK pvt'!$J$2,"DT_FILE",AJ$8,"COMMODITY",AJ$6,"TRIM_CAT",TRIM(B143),"TRIM_LINE",A142))=TRUE,0,GETPIVOTDATA("VALUE",'CSS WK pvt'!$J$2,"DT_FILE",AJ$8,"COMMODITY",AJ$6,"TRIM_CAT",TRIM(B143),"TRIM_LINE",A142))</f>
        <v>10582202</v>
      </c>
    </row>
    <row r="144" spans="1:36" x14ac:dyDescent="0.25">
      <c r="A144" s="187"/>
      <c r="B144" s="50" t="s">
        <v>41</v>
      </c>
      <c r="C144" s="125">
        <v>3493716.82</v>
      </c>
      <c r="D144" s="126">
        <v>1573700.52</v>
      </c>
      <c r="E144" s="126">
        <v>967014.45</v>
      </c>
      <c r="F144" s="46">
        <v>575531.75</v>
      </c>
      <c r="G144" s="126">
        <v>373305.35</v>
      </c>
      <c r="H144" s="126">
        <v>399484.15999999997</v>
      </c>
      <c r="I144" s="126">
        <v>443889.47</v>
      </c>
      <c r="J144" s="126">
        <v>565130.84</v>
      </c>
      <c r="K144" s="126">
        <v>927007.21</v>
      </c>
      <c r="L144" s="126">
        <v>1486557.13</v>
      </c>
      <c r="M144" s="126">
        <v>1961163.76</v>
      </c>
      <c r="N144" s="127">
        <v>1312359.46</v>
      </c>
      <c r="O144" s="125">
        <v>1109048.48</v>
      </c>
      <c r="P144" s="126">
        <v>1009276</v>
      </c>
      <c r="Q144" s="126">
        <v>801553</v>
      </c>
      <c r="R144" s="126">
        <v>526838</v>
      </c>
      <c r="S144" s="126"/>
      <c r="T144" s="126"/>
      <c r="U144" s="127"/>
      <c r="V144" s="253">
        <f t="shared" ref="V144:V148" si="89">IF(ISERROR((O144-C144)/C144)=TRUE,0,(O144-C144)/C144)</f>
        <v>-0.68255913769221854</v>
      </c>
      <c r="W144" s="254">
        <f t="shared" si="87"/>
        <v>-0.35866069358609604</v>
      </c>
      <c r="X144" s="255">
        <f t="shared" si="87"/>
        <v>-0.17110545762785651</v>
      </c>
      <c r="Y144" s="220"/>
      <c r="Z144" s="220"/>
      <c r="AA144" s="220"/>
      <c r="AB144" s="221"/>
      <c r="AC144" s="46">
        <f t="shared" si="88"/>
        <v>-2384668.34</v>
      </c>
      <c r="AD144" s="82">
        <f t="shared" si="88"/>
        <v>-564424.52</v>
      </c>
      <c r="AE144" s="83">
        <f t="shared" si="88"/>
        <v>-165461.44999999995</v>
      </c>
      <c r="AF144" s="129"/>
      <c r="AG144" s="129"/>
      <c r="AH144" s="129"/>
      <c r="AI144" s="130"/>
      <c r="AJ144" s="81">
        <f>IF(ISERROR(GETPIVOTDATA("VALUE",'CSS WK pvt'!$J$2,"DT_FILE",AJ$8,"COMMODITY",AJ$6,"TRIM_CAT",TRIM(B144),"TRIM_LINE",A142))=TRUE,0,GETPIVOTDATA("VALUE",'CSS WK pvt'!$J$2,"DT_FILE",AJ$8,"COMMODITY",AJ$6,"TRIM_CAT",TRIM(B144),"TRIM_LINE",A142))</f>
        <v>526838</v>
      </c>
    </row>
    <row r="145" spans="1:36" x14ac:dyDescent="0.25">
      <c r="A145" s="187"/>
      <c r="B145" s="50" t="s">
        <v>42</v>
      </c>
      <c r="C145" s="125">
        <v>3663163.08</v>
      </c>
      <c r="D145" s="126">
        <v>2244718.67</v>
      </c>
      <c r="E145" s="126">
        <v>1325300.6000000001</v>
      </c>
      <c r="F145" s="46">
        <v>857289.55</v>
      </c>
      <c r="G145" s="126">
        <v>648862.73</v>
      </c>
      <c r="H145" s="126">
        <v>685487.03</v>
      </c>
      <c r="I145" s="126">
        <v>697800.57</v>
      </c>
      <c r="J145" s="126">
        <v>806551.03</v>
      </c>
      <c r="K145" s="126">
        <v>1814798.72</v>
      </c>
      <c r="L145" s="126">
        <v>3097114.48</v>
      </c>
      <c r="M145" s="126">
        <v>3727655.67</v>
      </c>
      <c r="N145" s="127">
        <v>3747473.3</v>
      </c>
      <c r="O145" s="125">
        <v>2882195.71</v>
      </c>
      <c r="P145" s="126">
        <v>2416192</v>
      </c>
      <c r="Q145" s="126">
        <v>1614758</v>
      </c>
      <c r="R145" s="126">
        <v>1171533</v>
      </c>
      <c r="S145" s="126"/>
      <c r="T145" s="126"/>
      <c r="U145" s="127"/>
      <c r="V145" s="253">
        <f t="shared" si="89"/>
        <v>-0.21319481359262882</v>
      </c>
      <c r="W145" s="254">
        <f t="shared" si="87"/>
        <v>7.6389675148022043E-2</v>
      </c>
      <c r="X145" s="255">
        <f t="shared" si="87"/>
        <v>0.21840886512840926</v>
      </c>
      <c r="Y145" s="220"/>
      <c r="Z145" s="220"/>
      <c r="AA145" s="220"/>
      <c r="AB145" s="221"/>
      <c r="AC145" s="46">
        <f t="shared" si="88"/>
        <v>-780967.37000000011</v>
      </c>
      <c r="AD145" s="82">
        <f t="shared" si="88"/>
        <v>171473.33000000007</v>
      </c>
      <c r="AE145" s="83">
        <f t="shared" si="88"/>
        <v>289457.39999999991</v>
      </c>
      <c r="AF145" s="129"/>
      <c r="AG145" s="129"/>
      <c r="AH145" s="129"/>
      <c r="AI145" s="130"/>
      <c r="AJ145" s="81">
        <f>IF(ISERROR(GETPIVOTDATA("VALUE",'CSS WK pvt'!$J$2,"DT_FILE",AJ$8,"COMMODITY",AJ$6,"TRIM_CAT",TRIM(B145),"TRIM_LINE",A142))=TRUE,0,GETPIVOTDATA("VALUE",'CSS WK pvt'!$J$2,"DT_FILE",AJ$8,"COMMODITY",AJ$6,"TRIM_CAT",TRIM(B145),"TRIM_LINE",A142))</f>
        <v>1171533</v>
      </c>
    </row>
    <row r="146" spans="1:36" x14ac:dyDescent="0.25">
      <c r="A146" s="187"/>
      <c r="B146" s="50" t="s">
        <v>43</v>
      </c>
      <c r="C146" s="125">
        <v>4907926.0199999996</v>
      </c>
      <c r="D146" s="126">
        <v>3551606.29</v>
      </c>
      <c r="E146" s="126">
        <v>2446532.9300000002</v>
      </c>
      <c r="F146" s="46">
        <v>1789006.25</v>
      </c>
      <c r="G146" s="126">
        <v>1441077.66</v>
      </c>
      <c r="H146" s="126">
        <v>1324569.8500000001</v>
      </c>
      <c r="I146" s="126">
        <v>1569761.29</v>
      </c>
      <c r="J146" s="126">
        <v>1757928.39</v>
      </c>
      <c r="K146" s="126">
        <v>2735595.53</v>
      </c>
      <c r="L146" s="126">
        <v>4142712.93</v>
      </c>
      <c r="M146" s="126">
        <v>4618655.92</v>
      </c>
      <c r="N146" s="127">
        <v>4489685.99</v>
      </c>
      <c r="O146" s="125">
        <v>3703537.88</v>
      </c>
      <c r="P146" s="126">
        <v>3600527</v>
      </c>
      <c r="Q146" s="126">
        <v>2597682</v>
      </c>
      <c r="R146" s="126">
        <v>2283450</v>
      </c>
      <c r="S146" s="126"/>
      <c r="T146" s="126"/>
      <c r="U146" s="127"/>
      <c r="V146" s="253">
        <f t="shared" si="89"/>
        <v>-0.24539655550879713</v>
      </c>
      <c r="W146" s="254">
        <f t="shared" si="87"/>
        <v>1.3774249172196381E-2</v>
      </c>
      <c r="X146" s="255">
        <f t="shared" si="87"/>
        <v>6.178092603887405E-2</v>
      </c>
      <c r="Y146" s="220"/>
      <c r="Z146" s="220"/>
      <c r="AA146" s="220"/>
      <c r="AB146" s="221"/>
      <c r="AC146" s="46">
        <f t="shared" si="88"/>
        <v>-1204388.1399999997</v>
      </c>
      <c r="AD146" s="82">
        <f t="shared" si="88"/>
        <v>48920.709999999963</v>
      </c>
      <c r="AE146" s="83">
        <f t="shared" si="88"/>
        <v>151149.06999999983</v>
      </c>
      <c r="AF146" s="129"/>
      <c r="AG146" s="129"/>
      <c r="AH146" s="129"/>
      <c r="AI146" s="130"/>
      <c r="AJ146" s="81">
        <f>IF(ISERROR(GETPIVOTDATA("VALUE",'CSS WK pvt'!$J$2,"DT_FILE",AJ$8,"COMMODITY",AJ$6,"TRIM_CAT",TRIM(B146),"TRIM_LINE",A142))=TRUE,0,GETPIVOTDATA("VALUE",'CSS WK pvt'!$J$2,"DT_FILE",AJ$8,"COMMODITY",AJ$6,"TRIM_CAT",TRIM(B146),"TRIM_LINE",A142))</f>
        <v>2283450</v>
      </c>
    </row>
    <row r="147" spans="1:36" x14ac:dyDescent="0.25">
      <c r="A147" s="187"/>
      <c r="B147" s="50" t="s">
        <v>44</v>
      </c>
      <c r="C147" s="125">
        <v>2636702.39</v>
      </c>
      <c r="D147" s="126">
        <v>2236176.0099999998</v>
      </c>
      <c r="E147" s="126">
        <v>1531388.25</v>
      </c>
      <c r="F147" s="46">
        <v>1366617.99</v>
      </c>
      <c r="G147" s="126">
        <v>1516663.9</v>
      </c>
      <c r="H147" s="126">
        <v>844733.75</v>
      </c>
      <c r="I147" s="126">
        <v>1203356.6399999999</v>
      </c>
      <c r="J147" s="126">
        <v>1237119.3</v>
      </c>
      <c r="K147" s="126">
        <v>1965836.69</v>
      </c>
      <c r="L147" s="126">
        <v>3192934.09</v>
      </c>
      <c r="M147" s="126">
        <v>3251477.82</v>
      </c>
      <c r="N147" s="127">
        <v>2631929.46</v>
      </c>
      <c r="O147" s="125">
        <v>2559201.2000000002</v>
      </c>
      <c r="P147" s="126">
        <v>3418983</v>
      </c>
      <c r="Q147" s="126">
        <v>2162061</v>
      </c>
      <c r="R147" s="126">
        <v>2838407</v>
      </c>
      <c r="S147" s="126"/>
      <c r="T147" s="126"/>
      <c r="U147" s="127"/>
      <c r="V147" s="253">
        <f t="shared" si="89"/>
        <v>-2.9393226286717911E-2</v>
      </c>
      <c r="W147" s="254">
        <f t="shared" si="87"/>
        <v>0.52894181169576193</v>
      </c>
      <c r="X147" s="255">
        <f t="shared" si="87"/>
        <v>0.41183073593518821</v>
      </c>
      <c r="Y147" s="220"/>
      <c r="Z147" s="220"/>
      <c r="AA147" s="220"/>
      <c r="AB147" s="221"/>
      <c r="AC147" s="46">
        <f t="shared" si="88"/>
        <v>-77501.189999999944</v>
      </c>
      <c r="AD147" s="82">
        <f t="shared" si="88"/>
        <v>1182806.9900000002</v>
      </c>
      <c r="AE147" s="83">
        <f t="shared" si="88"/>
        <v>630672.75</v>
      </c>
      <c r="AF147" s="129"/>
      <c r="AG147" s="129"/>
      <c r="AH147" s="129"/>
      <c r="AI147" s="130"/>
      <c r="AJ147" s="81">
        <f>IF(ISERROR(GETPIVOTDATA("VALUE",'CSS WK pvt'!$J$2,"DT_FILE",AJ$8,"COMMODITY",AJ$6,"TRIM_CAT",TRIM(B147),"TRIM_LINE",A142))=TRUE,0,GETPIVOTDATA("VALUE",'CSS WK pvt'!$J$2,"DT_FILE",AJ$8,"COMMODITY",AJ$6,"TRIM_CAT",TRIM(B147),"TRIM_LINE",A142))</f>
        <v>2838407</v>
      </c>
    </row>
    <row r="148" spans="1:36" x14ac:dyDescent="0.25">
      <c r="A148" s="187"/>
      <c r="B148" s="50" t="s">
        <v>45</v>
      </c>
      <c r="C148" s="150">
        <f>SUM(C143:C147)</f>
        <v>39237649.900000006</v>
      </c>
      <c r="D148" s="167">
        <f>SUM(D143:D147)</f>
        <v>25970175.5</v>
      </c>
      <c r="E148" s="167">
        <f t="shared" ref="E148:O148" si="90">SUM(E143:E147)</f>
        <v>17663439.710000001</v>
      </c>
      <c r="F148" s="168">
        <f t="shared" si="90"/>
        <v>12990192.220000001</v>
      </c>
      <c r="G148" s="167">
        <f t="shared" si="90"/>
        <v>9958106.6099999994</v>
      </c>
      <c r="H148" s="167">
        <f t="shared" si="90"/>
        <v>9769034.2800000012</v>
      </c>
      <c r="I148" s="167">
        <f t="shared" si="90"/>
        <v>10915452.280000001</v>
      </c>
      <c r="J148" s="167">
        <f t="shared" si="90"/>
        <v>12262875.170000002</v>
      </c>
      <c r="K148" s="167">
        <f t="shared" si="90"/>
        <v>21916115.650000002</v>
      </c>
      <c r="L148" s="167">
        <f t="shared" si="90"/>
        <v>33054371.43</v>
      </c>
      <c r="M148" s="167">
        <f t="shared" si="90"/>
        <v>39653862.260000005</v>
      </c>
      <c r="N148" s="169">
        <f t="shared" si="90"/>
        <v>38067986.609999999</v>
      </c>
      <c r="O148" s="166">
        <f t="shared" si="90"/>
        <v>30674344.579999998</v>
      </c>
      <c r="P148" s="167">
        <v>28646574</v>
      </c>
      <c r="Q148" s="167">
        <v>22456745</v>
      </c>
      <c r="R148" s="167">
        <v>17402430</v>
      </c>
      <c r="S148" s="167"/>
      <c r="T148" s="167"/>
      <c r="U148" s="169"/>
      <c r="V148" s="257">
        <f t="shared" si="89"/>
        <v>-0.21824205429795648</v>
      </c>
      <c r="W148" s="258">
        <f t="shared" si="87"/>
        <v>0.10305661969823808</v>
      </c>
      <c r="X148" s="259">
        <f t="shared" si="87"/>
        <v>0.27136873500840902</v>
      </c>
      <c r="Y148" s="267"/>
      <c r="Z148" s="267"/>
      <c r="AA148" s="267"/>
      <c r="AB148" s="268"/>
      <c r="AC148" s="168">
        <f t="shared" ref="AC148:AE148" si="91">SUM(AC143:AC147)</f>
        <v>-8563305.3200000003</v>
      </c>
      <c r="AD148" s="170">
        <f t="shared" si="91"/>
        <v>2676398.5000000005</v>
      </c>
      <c r="AE148" s="171">
        <f t="shared" si="91"/>
        <v>4793305.2899999991</v>
      </c>
      <c r="AF148" s="171"/>
      <c r="AG148" s="171"/>
      <c r="AH148" s="171"/>
      <c r="AI148" s="172"/>
      <c r="AJ148" s="58">
        <f t="shared" ref="AJ148" si="92">SUM(AJ143:AJ147)</f>
        <v>17402430</v>
      </c>
    </row>
    <row r="149" spans="1:36" x14ac:dyDescent="0.25">
      <c r="A149" s="187">
        <v>21</v>
      </c>
      <c r="B149" s="110" t="s">
        <v>464</v>
      </c>
      <c r="C149" s="111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3"/>
      <c r="O149" s="111"/>
      <c r="P149" s="112"/>
      <c r="Q149" s="112"/>
      <c r="R149" s="112"/>
      <c r="S149" s="112"/>
      <c r="T149" s="112"/>
      <c r="U149" s="113"/>
      <c r="V149" s="261"/>
      <c r="W149" s="262"/>
      <c r="X149" s="263"/>
      <c r="Y149" s="263"/>
      <c r="Z149" s="263"/>
      <c r="AA149" s="263"/>
      <c r="AB149" s="264"/>
      <c r="AC149" s="114"/>
      <c r="AD149" s="115"/>
      <c r="AE149" s="116"/>
      <c r="AF149" s="116"/>
      <c r="AG149" s="116"/>
      <c r="AH149" s="116"/>
      <c r="AI149" s="117"/>
      <c r="AJ149" s="114"/>
    </row>
    <row r="150" spans="1:36" x14ac:dyDescent="0.25">
      <c r="A150" s="187"/>
      <c r="B150" s="77" t="s">
        <v>40</v>
      </c>
      <c r="C150" s="215"/>
      <c r="D150" s="216">
        <f t="shared" ref="D150:R150" si="93">(C66+C143+D94-D66-D143)/(C66+C143+D94-D143)</f>
        <v>0.62116045376842322</v>
      </c>
      <c r="E150" s="216">
        <f t="shared" si="93"/>
        <v>0.57123434584392285</v>
      </c>
      <c r="F150" s="217">
        <f t="shared" si="93"/>
        <v>0.49239022537449606</v>
      </c>
      <c r="G150" s="216">
        <f t="shared" si="93"/>
        <v>0.45647875768481144</v>
      </c>
      <c r="H150" s="216">
        <f t="shared" si="93"/>
        <v>0.40438925954671334</v>
      </c>
      <c r="I150" s="216">
        <f t="shared" si="93"/>
        <v>0.41159047794828763</v>
      </c>
      <c r="J150" s="216">
        <f t="shared" si="93"/>
        <v>0.48176323016214445</v>
      </c>
      <c r="K150" s="216">
        <f t="shared" si="93"/>
        <v>0.42556635852883212</v>
      </c>
      <c r="L150" s="216">
        <f t="shared" si="93"/>
        <v>0.61877424392391955</v>
      </c>
      <c r="M150" s="216">
        <f t="shared" si="93"/>
        <v>0.64950944630924945</v>
      </c>
      <c r="N150" s="218">
        <f t="shared" si="93"/>
        <v>0.56302823980769945</v>
      </c>
      <c r="O150" s="215">
        <f t="shared" si="93"/>
        <v>0.57975113396363542</v>
      </c>
      <c r="P150" s="216">
        <f t="shared" si="93"/>
        <v>0.48070883687142074</v>
      </c>
      <c r="Q150" s="216">
        <f t="shared" si="93"/>
        <v>0.46455576713729946</v>
      </c>
      <c r="R150" s="216">
        <f t="shared" si="93"/>
        <v>0.25283482308143562</v>
      </c>
      <c r="S150" s="216"/>
      <c r="T150" s="216"/>
      <c r="U150" s="218"/>
      <c r="V150" s="261"/>
      <c r="W150" s="254">
        <f t="shared" ref="W150:X155" si="94">IF(ISERROR((P150-D150)/D150)=TRUE,0,(P150-D150)/D150)</f>
        <v>-0.2261116528666918</v>
      </c>
      <c r="X150" s="255">
        <f t="shared" si="94"/>
        <v>-0.18675098842143317</v>
      </c>
      <c r="Y150" s="220"/>
      <c r="Z150" s="220"/>
      <c r="AA150" s="220"/>
      <c r="AB150" s="221"/>
      <c r="AC150" s="277"/>
      <c r="AD150" s="219">
        <f t="shared" ref="AD150:AE155" si="95">P150-D150</f>
        <v>-0.14045161689700247</v>
      </c>
      <c r="AE150" s="219">
        <f t="shared" si="95"/>
        <v>-0.10667857870662339</v>
      </c>
      <c r="AF150" s="220"/>
      <c r="AG150" s="220"/>
      <c r="AH150" s="220"/>
      <c r="AI150" s="221"/>
      <c r="AJ150" s="222"/>
    </row>
    <row r="151" spans="1:36" x14ac:dyDescent="0.25">
      <c r="A151" s="187"/>
      <c r="B151" s="77" t="s">
        <v>41</v>
      </c>
      <c r="C151" s="215"/>
      <c r="D151" s="216">
        <f t="shared" ref="D151:R151" si="96">(C67+C144+D95-D67-D144)/(C67+C144+D95-D144)</f>
        <v>0.27956219250146819</v>
      </c>
      <c r="E151" s="216">
        <f t="shared" si="96"/>
        <v>0.25249905583310767</v>
      </c>
      <c r="F151" s="217">
        <f t="shared" si="96"/>
        <v>0.29870933538915334</v>
      </c>
      <c r="G151" s="216">
        <f t="shared" si="96"/>
        <v>0.19213539736436885</v>
      </c>
      <c r="H151" s="216">
        <f t="shared" si="96"/>
        <v>9.6525725289902484E-2</v>
      </c>
      <c r="I151" s="216">
        <f t="shared" si="96"/>
        <v>8.9884106850669804E-2</v>
      </c>
      <c r="J151" s="216">
        <f t="shared" si="96"/>
        <v>0.10652068580896128</v>
      </c>
      <c r="K151" s="216">
        <f t="shared" si="96"/>
        <v>8.6943366268409386E-2</v>
      </c>
      <c r="L151" s="216">
        <f t="shared" si="96"/>
        <v>0.17104015742649761</v>
      </c>
      <c r="M151" s="216">
        <f t="shared" si="96"/>
        <v>0.13766889330082574</v>
      </c>
      <c r="N151" s="218">
        <f t="shared" si="96"/>
        <v>0.34511609656266085</v>
      </c>
      <c r="O151" s="215">
        <f t="shared" si="96"/>
        <v>0.16874698006434785</v>
      </c>
      <c r="P151" s="216">
        <f t="shared" si="96"/>
        <v>0.13764890288750478</v>
      </c>
      <c r="Q151" s="216">
        <f t="shared" si="96"/>
        <v>0.15391063993269907</v>
      </c>
      <c r="R151" s="216">
        <f t="shared" si="96"/>
        <v>5.8161265604387266E-2</v>
      </c>
      <c r="S151" s="216"/>
      <c r="T151" s="216"/>
      <c r="U151" s="218"/>
      <c r="V151" s="261"/>
      <c r="W151" s="254">
        <f t="shared" si="94"/>
        <v>-0.50762690170709734</v>
      </c>
      <c r="X151" s="255">
        <f t="shared" si="94"/>
        <v>-0.39045063188502299</v>
      </c>
      <c r="Y151" s="220"/>
      <c r="Z151" s="220"/>
      <c r="AA151" s="220"/>
      <c r="AB151" s="221"/>
      <c r="AC151" s="277"/>
      <c r="AD151" s="219">
        <f t="shared" si="95"/>
        <v>-0.14191328961396341</v>
      </c>
      <c r="AE151" s="219">
        <f t="shared" si="95"/>
        <v>-9.8588415900408594E-2</v>
      </c>
      <c r="AF151" s="220"/>
      <c r="AG151" s="220"/>
      <c r="AH151" s="220"/>
      <c r="AI151" s="221"/>
      <c r="AJ151" s="222"/>
    </row>
    <row r="152" spans="1:36" x14ac:dyDescent="0.25">
      <c r="A152" s="187"/>
      <c r="B152" s="77" t="s">
        <v>42</v>
      </c>
      <c r="C152" s="215"/>
      <c r="D152" s="216">
        <f t="shared" ref="D152:E155" si="97">(C68+C145+D96-D68-D145)/(C68+C145+D96-D145)</f>
        <v>0.78654294055884888</v>
      </c>
      <c r="E152" s="216">
        <f t="shared" ref="E152:O155" si="98">(D68+D145+E96-E68-E145)/(D68+D145+E96-E145)</f>
        <v>0.76586102545617896</v>
      </c>
      <c r="F152" s="217">
        <f t="shared" si="98"/>
        <v>0.73883446272369468</v>
      </c>
      <c r="G152" s="216">
        <f t="shared" si="98"/>
        <v>0.70910352609919325</v>
      </c>
      <c r="H152" s="216">
        <f t="shared" si="98"/>
        <v>0.68072147583787701</v>
      </c>
      <c r="I152" s="216">
        <f t="shared" si="98"/>
        <v>0.67651925274849378</v>
      </c>
      <c r="J152" s="216">
        <f t="shared" si="98"/>
        <v>0.72521621503464451</v>
      </c>
      <c r="K152" s="216">
        <f t="shared" si="98"/>
        <v>0.77550383616027974</v>
      </c>
      <c r="L152" s="216">
        <f t="shared" si="98"/>
        <v>0.84290818390883793</v>
      </c>
      <c r="M152" s="216">
        <f t="shared" si="98"/>
        <v>0.81688719260497744</v>
      </c>
      <c r="N152" s="218">
        <f t="shared" si="98"/>
        <v>0.7869782272673651</v>
      </c>
      <c r="O152" s="215">
        <f t="shared" si="98"/>
        <v>0.73699851910736847</v>
      </c>
      <c r="P152" s="216">
        <f t="shared" ref="P152:R152" si="99">(O68+O145+P96-P68-P145)/(O68+O145+P96-P145)</f>
        <v>0.56504466342476989</v>
      </c>
      <c r="Q152" s="216">
        <f t="shared" si="99"/>
        <v>0.64467292319308034</v>
      </c>
      <c r="R152" s="216">
        <f t="shared" si="99"/>
        <v>0.34608111837135103</v>
      </c>
      <c r="S152" s="216"/>
      <c r="T152" s="216"/>
      <c r="U152" s="218"/>
      <c r="V152" s="261"/>
      <c r="W152" s="254">
        <f t="shared" si="94"/>
        <v>-0.28160989783558621</v>
      </c>
      <c r="X152" s="255">
        <f t="shared" si="94"/>
        <v>-0.15823771968408223</v>
      </c>
      <c r="Y152" s="220"/>
      <c r="Z152" s="220"/>
      <c r="AA152" s="220"/>
      <c r="AB152" s="221"/>
      <c r="AC152" s="277"/>
      <c r="AD152" s="219">
        <f t="shared" si="95"/>
        <v>-0.22149827713407899</v>
      </c>
      <c r="AE152" s="219">
        <f t="shared" si="95"/>
        <v>-0.12118810226309862</v>
      </c>
      <c r="AF152" s="220"/>
      <c r="AG152" s="220"/>
      <c r="AH152" s="220"/>
      <c r="AI152" s="221"/>
      <c r="AJ152" s="222"/>
    </row>
    <row r="153" spans="1:36" x14ac:dyDescent="0.25">
      <c r="A153" s="187"/>
      <c r="B153" s="77" t="s">
        <v>43</v>
      </c>
      <c r="C153" s="215"/>
      <c r="D153" s="216">
        <f t="shared" si="97"/>
        <v>0.7996170633130506</v>
      </c>
      <c r="E153" s="216">
        <f t="shared" si="98"/>
        <v>0.78100330160981701</v>
      </c>
      <c r="F153" s="217">
        <f t="shared" si="98"/>
        <v>0.76816786802013803</v>
      </c>
      <c r="G153" s="216">
        <f t="shared" si="98"/>
        <v>0.71928343334060618</v>
      </c>
      <c r="H153" s="216">
        <f t="shared" si="98"/>
        <v>0.71354696580594634</v>
      </c>
      <c r="I153" s="216">
        <f t="shared" si="98"/>
        <v>0.68277485468083454</v>
      </c>
      <c r="J153" s="216">
        <f t="shared" si="98"/>
        <v>0.71977477944377077</v>
      </c>
      <c r="K153" s="216">
        <f t="shared" si="98"/>
        <v>0.67900651434331494</v>
      </c>
      <c r="L153" s="216">
        <f t="shared" si="98"/>
        <v>0.76566305896257858</v>
      </c>
      <c r="M153" s="216">
        <f t="shared" si="98"/>
        <v>0.83439407615821604</v>
      </c>
      <c r="N153" s="218">
        <f t="shared" si="98"/>
        <v>0.7954998034027615</v>
      </c>
      <c r="O153" s="215">
        <f t="shared" si="98"/>
        <v>0.77982372507158859</v>
      </c>
      <c r="P153" s="216">
        <f t="shared" ref="P153:R153" si="100">(O69+O146+P97-P69-P146)/(O69+O146+P97-P146)</f>
        <v>0.61096436573554491</v>
      </c>
      <c r="Q153" s="216">
        <f t="shared" si="100"/>
        <v>0.71239107697782222</v>
      </c>
      <c r="R153" s="216">
        <f t="shared" si="100"/>
        <v>0.40477517017730308</v>
      </c>
      <c r="S153" s="216"/>
      <c r="T153" s="216"/>
      <c r="U153" s="218"/>
      <c r="V153" s="261"/>
      <c r="W153" s="254">
        <f t="shared" si="94"/>
        <v>-0.23592880421518472</v>
      </c>
      <c r="X153" s="255">
        <f t="shared" si="94"/>
        <v>-8.785138870805044E-2</v>
      </c>
      <c r="Y153" s="220"/>
      <c r="Z153" s="220"/>
      <c r="AA153" s="220"/>
      <c r="AB153" s="221"/>
      <c r="AC153" s="277"/>
      <c r="AD153" s="219">
        <f t="shared" si="95"/>
        <v>-0.18865269757750569</v>
      </c>
      <c r="AE153" s="219">
        <f t="shared" si="95"/>
        <v>-6.8612224631994789E-2</v>
      </c>
      <c r="AF153" s="220"/>
      <c r="AG153" s="220"/>
      <c r="AH153" s="220"/>
      <c r="AI153" s="221"/>
      <c r="AJ153" s="222"/>
    </row>
    <row r="154" spans="1:36" x14ac:dyDescent="0.25">
      <c r="A154" s="187"/>
      <c r="B154" s="77" t="s">
        <v>44</v>
      </c>
      <c r="C154" s="215"/>
      <c r="D154" s="216">
        <f t="shared" si="97"/>
        <v>0.82371740859507014</v>
      </c>
      <c r="E154" s="216">
        <f t="shared" si="98"/>
        <v>0.83550662310658763</v>
      </c>
      <c r="F154" s="217">
        <f t="shared" si="98"/>
        <v>0.8917097857399261</v>
      </c>
      <c r="G154" s="216">
        <f t="shared" si="98"/>
        <v>0.8115066670047576</v>
      </c>
      <c r="H154" s="216">
        <f t="shared" si="98"/>
        <v>0.86972548739715483</v>
      </c>
      <c r="I154" s="216">
        <f t="shared" si="98"/>
        <v>0.76962546608148785</v>
      </c>
      <c r="J154" s="216">
        <f t="shared" si="98"/>
        <v>0.86570028450181702</v>
      </c>
      <c r="K154" s="216">
        <f t="shared" si="98"/>
        <v>0.80137458475235668</v>
      </c>
      <c r="L154" s="216">
        <f t="shared" si="98"/>
        <v>0.84638247563142854</v>
      </c>
      <c r="M154" s="216">
        <f t="shared" si="98"/>
        <v>0.85344441512677249</v>
      </c>
      <c r="N154" s="218">
        <f t="shared" si="98"/>
        <v>0.85173354726670669</v>
      </c>
      <c r="O154" s="215">
        <f t="shared" si="98"/>
        <v>0.78257179350433537</v>
      </c>
      <c r="P154" s="216">
        <f t="shared" ref="P154:R154" si="101">(O70+O147+P98-P70-P147)/(O70+O147+P98-P147)</f>
        <v>0.61413490673091953</v>
      </c>
      <c r="Q154" s="216">
        <f t="shared" si="101"/>
        <v>0.84038227886936923</v>
      </c>
      <c r="R154" s="216">
        <f t="shared" si="101"/>
        <v>0.38555011794871441</v>
      </c>
      <c r="S154" s="216"/>
      <c r="T154" s="216"/>
      <c r="U154" s="218"/>
      <c r="V154" s="261"/>
      <c r="W154" s="254">
        <f t="shared" si="94"/>
        <v>-0.2544349550917151</v>
      </c>
      <c r="X154" s="255">
        <f t="shared" si="94"/>
        <v>5.8355680588777275E-3</v>
      </c>
      <c r="Y154" s="220"/>
      <c r="Z154" s="220"/>
      <c r="AA154" s="220"/>
      <c r="AB154" s="221"/>
      <c r="AC154" s="277"/>
      <c r="AD154" s="219">
        <f t="shared" si="95"/>
        <v>-0.20958250186415062</v>
      </c>
      <c r="AE154" s="219">
        <f t="shared" si="95"/>
        <v>4.8756557627815944E-3</v>
      </c>
      <c r="AF154" s="220"/>
      <c r="AG154" s="220"/>
      <c r="AH154" s="220"/>
      <c r="AI154" s="221"/>
      <c r="AJ154" s="222"/>
    </row>
    <row r="155" spans="1:36" ht="15.75" thickBot="1" x14ac:dyDescent="0.3">
      <c r="A155" s="187"/>
      <c r="B155" s="85" t="s">
        <v>45</v>
      </c>
      <c r="C155" s="223"/>
      <c r="D155" s="224">
        <f t="shared" si="97"/>
        <v>0.61813989653648993</v>
      </c>
      <c r="E155" s="224">
        <f t="shared" si="97"/>
        <v>0.58011923799185416</v>
      </c>
      <c r="F155" s="225">
        <f t="shared" si="98"/>
        <v>0.52712367516493164</v>
      </c>
      <c r="G155" s="224">
        <f t="shared" si="98"/>
        <v>0.47253624971030384</v>
      </c>
      <c r="H155" s="224">
        <f t="shared" si="98"/>
        <v>0.43550671670950886</v>
      </c>
      <c r="I155" s="224">
        <f t="shared" si="98"/>
        <v>0.4159968170956197</v>
      </c>
      <c r="J155" s="224">
        <f t="shared" si="98"/>
        <v>0.48723920045324259</v>
      </c>
      <c r="K155" s="224">
        <f t="shared" si="98"/>
        <v>0.4435455697604998</v>
      </c>
      <c r="L155" s="224">
        <f t="shared" si="98"/>
        <v>0.61003425850672532</v>
      </c>
      <c r="M155" s="224">
        <f t="shared" si="98"/>
        <v>0.64596294492777406</v>
      </c>
      <c r="N155" s="226">
        <f t="shared" si="98"/>
        <v>0.60029958345747902</v>
      </c>
      <c r="O155" s="223">
        <f t="shared" si="98"/>
        <v>0.58776766221036514</v>
      </c>
      <c r="P155" s="224">
        <f t="shared" ref="P155:R155" si="102">(O71+O148+P99-P71-P148)/(O71+O148+P99-P148)</f>
        <v>0.47122129183452971</v>
      </c>
      <c r="Q155" s="224">
        <f t="shared" si="102"/>
        <v>0.500972469194229</v>
      </c>
      <c r="R155" s="224">
        <f t="shared" si="102"/>
        <v>0.25016939485928941</v>
      </c>
      <c r="S155" s="224"/>
      <c r="T155" s="224"/>
      <c r="U155" s="226"/>
      <c r="V155" s="280"/>
      <c r="W155" s="227">
        <f t="shared" si="94"/>
        <v>-0.23767856681822727</v>
      </c>
      <c r="X155" s="228">
        <f t="shared" si="94"/>
        <v>-0.1364318981587308</v>
      </c>
      <c r="Y155" s="228"/>
      <c r="Z155" s="228"/>
      <c r="AA155" s="228"/>
      <c r="AB155" s="229"/>
      <c r="AC155" s="278"/>
      <c r="AD155" s="227">
        <f t="shared" si="95"/>
        <v>-0.14691860470196022</v>
      </c>
      <c r="AE155" s="228">
        <f t="shared" si="95"/>
        <v>-7.9146768797625167E-2</v>
      </c>
      <c r="AF155" s="228"/>
      <c r="AG155" s="228"/>
      <c r="AH155" s="228"/>
      <c r="AI155" s="229"/>
      <c r="AJ155" s="225"/>
    </row>
    <row r="156" spans="1:36" x14ac:dyDescent="0.25">
      <c r="A156" s="187"/>
    </row>
    <row r="157" spans="1:36" x14ac:dyDescent="0.25">
      <c r="B157" s="1" t="s">
        <v>26</v>
      </c>
    </row>
    <row r="158" spans="1:36" x14ac:dyDescent="0.25">
      <c r="B158" s="39" t="s">
        <v>236</v>
      </c>
    </row>
    <row r="159" spans="1:36" x14ac:dyDescent="0.25">
      <c r="B159" s="2" t="s">
        <v>214</v>
      </c>
    </row>
    <row r="161" spans="2:2" x14ac:dyDescent="0.25">
      <c r="B161" s="40"/>
    </row>
  </sheetData>
  <mergeCells count="1">
    <mergeCell ref="B1:AD1"/>
  </mergeCells>
  <pageMargins left="0.25" right="0.25" top="0.25" bottom="0.25" header="0.3" footer="0"/>
  <pageSetup paperSize="3" scale="4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5"/>
  <sheetViews>
    <sheetView workbookViewId="0">
      <selection activeCell="J19" sqref="J19"/>
    </sheetView>
  </sheetViews>
  <sheetFormatPr defaultRowHeight="15" x14ac:dyDescent="0.25"/>
  <cols>
    <col min="2" max="2" width="9.7109375" style="190" bestFit="1" customWidth="1"/>
    <col min="5" max="5" width="14.7109375" customWidth="1"/>
    <col min="6" max="6" width="24" customWidth="1"/>
    <col min="8" max="8" width="13.140625" customWidth="1"/>
    <col min="10" max="10" width="26.140625" bestFit="1" customWidth="1"/>
    <col min="11" max="11" width="16.28515625" bestFit="1" customWidth="1"/>
    <col min="12" max="13" width="9" bestFit="1" customWidth="1"/>
    <col min="14" max="14" width="9.140625" bestFit="1" customWidth="1"/>
    <col min="15" max="15" width="12.140625" bestFit="1" customWidth="1"/>
    <col min="16" max="16" width="11.28515625" bestFit="1" customWidth="1"/>
  </cols>
  <sheetData>
    <row r="1" spans="1:12" x14ac:dyDescent="0.25">
      <c r="A1" t="s">
        <v>74</v>
      </c>
      <c r="B1" s="190" t="s">
        <v>51</v>
      </c>
      <c r="C1" t="s">
        <v>52</v>
      </c>
      <c r="D1" t="s">
        <v>53</v>
      </c>
      <c r="E1" t="s">
        <v>72</v>
      </c>
      <c r="F1" t="s">
        <v>92</v>
      </c>
      <c r="G1" t="s">
        <v>93</v>
      </c>
      <c r="H1" t="s">
        <v>461</v>
      </c>
    </row>
    <row r="2" spans="1:12" x14ac:dyDescent="0.25">
      <c r="A2" t="s">
        <v>66</v>
      </c>
      <c r="B2" s="190">
        <v>43995</v>
      </c>
      <c r="C2">
        <v>49</v>
      </c>
      <c r="D2" t="s">
        <v>449</v>
      </c>
      <c r="E2">
        <v>408014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91" t="s">
        <v>73</v>
      </c>
      <c r="K2" s="191" t="s">
        <v>58</v>
      </c>
    </row>
    <row r="3" spans="1:12" x14ac:dyDescent="0.25">
      <c r="A3" t="s">
        <v>66</v>
      </c>
      <c r="B3" s="190">
        <v>43995</v>
      </c>
      <c r="C3">
        <v>49</v>
      </c>
      <c r="D3" t="s">
        <v>450</v>
      </c>
      <c r="E3">
        <v>34213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90">
        <v>43995</v>
      </c>
    </row>
    <row r="4" spans="1:12" x14ac:dyDescent="0.25">
      <c r="A4" t="s">
        <v>66</v>
      </c>
      <c r="B4" s="190">
        <v>43995</v>
      </c>
      <c r="C4">
        <v>49</v>
      </c>
      <c r="D4" t="s">
        <v>451</v>
      </c>
      <c r="E4">
        <v>52661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91" t="s">
        <v>59</v>
      </c>
      <c r="K4" t="s">
        <v>462</v>
      </c>
      <c r="L4" t="s">
        <v>463</v>
      </c>
    </row>
    <row r="5" spans="1:12" x14ac:dyDescent="0.25">
      <c r="A5" t="s">
        <v>66</v>
      </c>
      <c r="B5" s="190">
        <v>43995</v>
      </c>
      <c r="C5">
        <v>49</v>
      </c>
      <c r="D5" t="s">
        <v>452</v>
      </c>
      <c r="E5">
        <v>8186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92">
        <v>1</v>
      </c>
      <c r="K5" s="193"/>
      <c r="L5" s="193"/>
    </row>
    <row r="6" spans="1:12" x14ac:dyDescent="0.25">
      <c r="A6" t="s">
        <v>66</v>
      </c>
      <c r="B6" s="190">
        <v>43995</v>
      </c>
      <c r="C6">
        <v>49</v>
      </c>
      <c r="D6" t="s">
        <v>453</v>
      </c>
      <c r="E6">
        <v>1055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94" t="s">
        <v>44</v>
      </c>
      <c r="K6" s="193">
        <v>1055</v>
      </c>
      <c r="L6" s="193">
        <v>781</v>
      </c>
    </row>
    <row r="7" spans="1:12" x14ac:dyDescent="0.25">
      <c r="A7" t="s">
        <v>66</v>
      </c>
      <c r="B7" s="190">
        <v>43995</v>
      </c>
      <c r="C7">
        <v>49</v>
      </c>
      <c r="D7" t="s">
        <v>454</v>
      </c>
      <c r="E7">
        <v>316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94" t="s">
        <v>41</v>
      </c>
      <c r="K7" s="193">
        <v>34213</v>
      </c>
      <c r="L7" s="193">
        <v>21127</v>
      </c>
    </row>
    <row r="8" spans="1:12" x14ac:dyDescent="0.25">
      <c r="A8" t="s">
        <v>66</v>
      </c>
      <c r="B8" s="190">
        <v>43995</v>
      </c>
      <c r="C8">
        <v>49</v>
      </c>
      <c r="D8" t="s">
        <v>455</v>
      </c>
      <c r="E8">
        <v>225957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94" t="s">
        <v>43</v>
      </c>
      <c r="K8" s="193">
        <v>8186</v>
      </c>
      <c r="L8" s="193">
        <v>5185</v>
      </c>
    </row>
    <row r="9" spans="1:12" x14ac:dyDescent="0.25">
      <c r="A9" t="s">
        <v>66</v>
      </c>
      <c r="B9" s="190">
        <v>43995</v>
      </c>
      <c r="C9">
        <v>49</v>
      </c>
      <c r="D9" t="s">
        <v>456</v>
      </c>
      <c r="E9">
        <v>21127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94" t="s">
        <v>40</v>
      </c>
      <c r="K9" s="193">
        <v>408014</v>
      </c>
      <c r="L9" s="193">
        <v>225957</v>
      </c>
    </row>
    <row r="10" spans="1:12" x14ac:dyDescent="0.25">
      <c r="A10" t="s">
        <v>66</v>
      </c>
      <c r="B10" s="190">
        <v>43995</v>
      </c>
      <c r="C10">
        <v>49</v>
      </c>
      <c r="D10" t="s">
        <v>457</v>
      </c>
      <c r="E10">
        <v>19099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94" t="s">
        <v>42</v>
      </c>
      <c r="K10" s="193">
        <v>52661</v>
      </c>
      <c r="L10" s="193">
        <v>19099</v>
      </c>
    </row>
    <row r="11" spans="1:12" x14ac:dyDescent="0.25">
      <c r="A11" t="s">
        <v>66</v>
      </c>
      <c r="B11" s="190">
        <v>43995</v>
      </c>
      <c r="C11">
        <v>49</v>
      </c>
      <c r="D11" t="s">
        <v>458</v>
      </c>
      <c r="E11">
        <v>5185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92">
        <v>2</v>
      </c>
      <c r="K11" s="193"/>
      <c r="L11" s="193"/>
    </row>
    <row r="12" spans="1:12" x14ac:dyDescent="0.25">
      <c r="A12" t="s">
        <v>66</v>
      </c>
      <c r="B12" s="190">
        <v>43995</v>
      </c>
      <c r="C12">
        <v>49</v>
      </c>
      <c r="D12" t="s">
        <v>459</v>
      </c>
      <c r="E12">
        <v>781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94" t="s">
        <v>44</v>
      </c>
      <c r="K12" s="193">
        <v>179</v>
      </c>
      <c r="L12" s="193">
        <v>159</v>
      </c>
    </row>
    <row r="13" spans="1:12" x14ac:dyDescent="0.25">
      <c r="A13" t="s">
        <v>66</v>
      </c>
      <c r="B13" s="190">
        <v>43995</v>
      </c>
      <c r="C13">
        <v>49</v>
      </c>
      <c r="D13" t="s">
        <v>460</v>
      </c>
      <c r="E13">
        <v>28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94" t="s">
        <v>41</v>
      </c>
      <c r="K13" s="193">
        <v>14171</v>
      </c>
      <c r="L13" s="193">
        <v>6948</v>
      </c>
    </row>
    <row r="14" spans="1:12" x14ac:dyDescent="0.25">
      <c r="A14" t="s">
        <v>67</v>
      </c>
      <c r="B14" s="190">
        <v>43995</v>
      </c>
      <c r="C14">
        <v>49</v>
      </c>
      <c r="D14" t="s">
        <v>449</v>
      </c>
      <c r="E14">
        <v>82320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94" t="s">
        <v>43</v>
      </c>
      <c r="K14" s="193">
        <v>1620</v>
      </c>
      <c r="L14" s="193">
        <v>1018</v>
      </c>
    </row>
    <row r="15" spans="1:12" x14ac:dyDescent="0.25">
      <c r="A15" t="s">
        <v>67</v>
      </c>
      <c r="B15" s="190">
        <v>43995</v>
      </c>
      <c r="C15">
        <v>49</v>
      </c>
      <c r="D15" t="s">
        <v>450</v>
      </c>
      <c r="E15">
        <v>14171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94" t="s">
        <v>40</v>
      </c>
      <c r="K15" s="193">
        <v>82320</v>
      </c>
      <c r="L15" s="193">
        <v>53383</v>
      </c>
    </row>
    <row r="16" spans="1:12" x14ac:dyDescent="0.25">
      <c r="A16" t="s">
        <v>67</v>
      </c>
      <c r="B16" s="190">
        <v>43995</v>
      </c>
      <c r="C16">
        <v>49</v>
      </c>
      <c r="D16" t="s">
        <v>451</v>
      </c>
      <c r="E16">
        <v>11861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94" t="s">
        <v>42</v>
      </c>
      <c r="K16" s="193">
        <v>11861</v>
      </c>
      <c r="L16" s="193">
        <v>4222</v>
      </c>
    </row>
    <row r="17" spans="1:12" x14ac:dyDescent="0.25">
      <c r="A17" t="s">
        <v>67</v>
      </c>
      <c r="B17" s="190">
        <v>43995</v>
      </c>
      <c r="C17">
        <v>49</v>
      </c>
      <c r="D17" t="s">
        <v>452</v>
      </c>
      <c r="E17">
        <v>1620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92">
        <v>3</v>
      </c>
      <c r="K17" s="193"/>
      <c r="L17" s="193"/>
    </row>
    <row r="18" spans="1:12" x14ac:dyDescent="0.25">
      <c r="A18" t="s">
        <v>67</v>
      </c>
      <c r="B18" s="190">
        <v>43995</v>
      </c>
      <c r="C18">
        <v>49</v>
      </c>
      <c r="D18" t="s">
        <v>453</v>
      </c>
      <c r="E18">
        <v>179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94" t="s">
        <v>44</v>
      </c>
      <c r="K18" s="193">
        <v>124</v>
      </c>
      <c r="L18" s="193">
        <v>96</v>
      </c>
    </row>
    <row r="19" spans="1:12" x14ac:dyDescent="0.25">
      <c r="A19" t="s">
        <v>67</v>
      </c>
      <c r="B19" s="190">
        <v>43995</v>
      </c>
      <c r="C19">
        <v>49</v>
      </c>
      <c r="D19" t="s">
        <v>455</v>
      </c>
      <c r="E19">
        <v>53383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94" t="s">
        <v>41</v>
      </c>
      <c r="K19" s="193">
        <v>2636</v>
      </c>
      <c r="L19" s="193">
        <v>1091</v>
      </c>
    </row>
    <row r="20" spans="1:12" x14ac:dyDescent="0.25">
      <c r="A20" t="s">
        <v>67</v>
      </c>
      <c r="B20" s="190">
        <v>43995</v>
      </c>
      <c r="C20">
        <v>49</v>
      </c>
      <c r="D20" t="s">
        <v>456</v>
      </c>
      <c r="E20">
        <v>6948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94" t="s">
        <v>43</v>
      </c>
      <c r="K20" s="193">
        <v>898</v>
      </c>
      <c r="L20" s="193">
        <v>567</v>
      </c>
    </row>
    <row r="21" spans="1:12" x14ac:dyDescent="0.25">
      <c r="A21" t="s">
        <v>67</v>
      </c>
      <c r="B21" s="190">
        <v>43995</v>
      </c>
      <c r="C21">
        <v>49</v>
      </c>
      <c r="D21" t="s">
        <v>457</v>
      </c>
      <c r="E21">
        <v>4222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94" t="s">
        <v>40</v>
      </c>
      <c r="K21" s="193">
        <v>29196</v>
      </c>
      <c r="L21" s="193">
        <v>17159</v>
      </c>
    </row>
    <row r="22" spans="1:12" x14ac:dyDescent="0.25">
      <c r="A22" t="s">
        <v>67</v>
      </c>
      <c r="B22" s="190">
        <v>43995</v>
      </c>
      <c r="C22">
        <v>49</v>
      </c>
      <c r="D22" t="s">
        <v>458</v>
      </c>
      <c r="E22">
        <v>1018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94" t="s">
        <v>42</v>
      </c>
      <c r="K22" s="193">
        <v>5494</v>
      </c>
      <c r="L22" s="193">
        <v>1814</v>
      </c>
    </row>
    <row r="23" spans="1:12" x14ac:dyDescent="0.25">
      <c r="A23" t="s">
        <v>67</v>
      </c>
      <c r="B23" s="190">
        <v>43995</v>
      </c>
      <c r="C23">
        <v>49</v>
      </c>
      <c r="D23" t="s">
        <v>459</v>
      </c>
      <c r="E23">
        <v>159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92">
        <v>4</v>
      </c>
      <c r="K23" s="193"/>
      <c r="L23" s="193"/>
    </row>
    <row r="24" spans="1:12" x14ac:dyDescent="0.25">
      <c r="A24" t="s">
        <v>67</v>
      </c>
      <c r="B24" s="190">
        <v>43995</v>
      </c>
      <c r="C24">
        <v>49</v>
      </c>
      <c r="D24" t="s">
        <v>460</v>
      </c>
      <c r="E24">
        <v>13</v>
      </c>
      <c r="F24" t="str">
        <f t="shared" si="0"/>
        <v>OTHER</v>
      </c>
      <c r="G24">
        <f t="shared" si="1"/>
        <v>2</v>
      </c>
      <c r="H24" t="str">
        <f t="shared" si="2"/>
        <v>G</v>
      </c>
      <c r="J24" s="194" t="s">
        <v>44</v>
      </c>
      <c r="K24" s="193">
        <v>26</v>
      </c>
      <c r="L24" s="193">
        <v>16</v>
      </c>
    </row>
    <row r="25" spans="1:12" x14ac:dyDescent="0.25">
      <c r="A25" t="s">
        <v>64</v>
      </c>
      <c r="B25" s="190">
        <v>43995</v>
      </c>
      <c r="C25">
        <v>49</v>
      </c>
      <c r="D25" t="s">
        <v>449</v>
      </c>
      <c r="E25">
        <v>29196</v>
      </c>
      <c r="F25" t="str">
        <f t="shared" si="0"/>
        <v>Residential</v>
      </c>
      <c r="G25">
        <f t="shared" si="1"/>
        <v>3</v>
      </c>
      <c r="H25" t="str">
        <f t="shared" si="2"/>
        <v>E</v>
      </c>
      <c r="J25" s="194" t="s">
        <v>41</v>
      </c>
      <c r="K25" s="193">
        <v>1448</v>
      </c>
      <c r="L25" s="193">
        <v>802</v>
      </c>
    </row>
    <row r="26" spans="1:12" x14ac:dyDescent="0.25">
      <c r="A26" t="s">
        <v>64</v>
      </c>
      <c r="B26" s="190">
        <v>43995</v>
      </c>
      <c r="C26">
        <v>49</v>
      </c>
      <c r="D26" t="s">
        <v>450</v>
      </c>
      <c r="E26">
        <v>2636</v>
      </c>
      <c r="F26" t="str">
        <f t="shared" si="0"/>
        <v>Low Income Residential</v>
      </c>
      <c r="G26">
        <f t="shared" si="1"/>
        <v>3</v>
      </c>
      <c r="H26" t="str">
        <f t="shared" si="2"/>
        <v>E</v>
      </c>
      <c r="J26" s="194" t="s">
        <v>43</v>
      </c>
      <c r="K26" s="193">
        <v>228</v>
      </c>
      <c r="L26" s="193">
        <v>138</v>
      </c>
    </row>
    <row r="27" spans="1:12" x14ac:dyDescent="0.25">
      <c r="A27" t="s">
        <v>64</v>
      </c>
      <c r="B27" s="190">
        <v>43995</v>
      </c>
      <c r="C27">
        <v>49</v>
      </c>
      <c r="D27" t="s">
        <v>451</v>
      </c>
      <c r="E27">
        <v>5494</v>
      </c>
      <c r="F27" t="str">
        <f t="shared" si="0"/>
        <v>Small C&amp;I</v>
      </c>
      <c r="G27">
        <f t="shared" si="1"/>
        <v>3</v>
      </c>
      <c r="H27" t="str">
        <f t="shared" si="2"/>
        <v>E</v>
      </c>
      <c r="J27" s="194" t="s">
        <v>40</v>
      </c>
      <c r="K27" s="193">
        <v>13298</v>
      </c>
      <c r="L27" s="193">
        <v>8618</v>
      </c>
    </row>
    <row r="28" spans="1:12" x14ac:dyDescent="0.25">
      <c r="A28" t="s">
        <v>64</v>
      </c>
      <c r="B28" s="190">
        <v>43995</v>
      </c>
      <c r="C28">
        <v>49</v>
      </c>
      <c r="D28" t="s">
        <v>452</v>
      </c>
      <c r="E28">
        <v>898</v>
      </c>
      <c r="F28" t="str">
        <f t="shared" si="0"/>
        <v>Medium C&amp;I</v>
      </c>
      <c r="G28">
        <f t="shared" si="1"/>
        <v>3</v>
      </c>
      <c r="H28" t="str">
        <f t="shared" si="2"/>
        <v>E</v>
      </c>
      <c r="J28" s="194" t="s">
        <v>42</v>
      </c>
      <c r="K28" s="193">
        <v>1659</v>
      </c>
      <c r="L28" s="193">
        <v>666</v>
      </c>
    </row>
    <row r="29" spans="1:12" x14ac:dyDescent="0.25">
      <c r="A29" t="s">
        <v>64</v>
      </c>
      <c r="B29" s="190">
        <v>43995</v>
      </c>
      <c r="C29">
        <v>49</v>
      </c>
      <c r="D29" t="s">
        <v>453</v>
      </c>
      <c r="E29">
        <v>124</v>
      </c>
      <c r="F29" t="str">
        <f t="shared" si="0"/>
        <v>Large C&amp;I</v>
      </c>
      <c r="G29">
        <f t="shared" si="1"/>
        <v>3</v>
      </c>
      <c r="H29" t="str">
        <f t="shared" si="2"/>
        <v>E</v>
      </c>
      <c r="J29" s="192">
        <v>5</v>
      </c>
      <c r="K29" s="193"/>
      <c r="L29" s="193"/>
    </row>
    <row r="30" spans="1:12" x14ac:dyDescent="0.25">
      <c r="A30" t="s">
        <v>64</v>
      </c>
      <c r="B30" s="190">
        <v>43995</v>
      </c>
      <c r="C30">
        <v>49</v>
      </c>
      <c r="D30" t="s">
        <v>455</v>
      </c>
      <c r="E30">
        <v>17159</v>
      </c>
      <c r="F30" t="str">
        <f t="shared" si="0"/>
        <v>Residential</v>
      </c>
      <c r="G30">
        <f t="shared" si="1"/>
        <v>3</v>
      </c>
      <c r="H30" t="str">
        <f t="shared" si="2"/>
        <v>G</v>
      </c>
      <c r="J30" s="194" t="s">
        <v>44</v>
      </c>
      <c r="K30" s="193">
        <v>29</v>
      </c>
      <c r="L30" s="193">
        <v>47</v>
      </c>
    </row>
    <row r="31" spans="1:12" x14ac:dyDescent="0.25">
      <c r="A31" t="s">
        <v>64</v>
      </c>
      <c r="B31" s="190">
        <v>43995</v>
      </c>
      <c r="C31">
        <v>49</v>
      </c>
      <c r="D31" t="s">
        <v>456</v>
      </c>
      <c r="E31">
        <v>1091</v>
      </c>
      <c r="F31" t="str">
        <f t="shared" si="0"/>
        <v>Low Income Residential</v>
      </c>
      <c r="G31">
        <f t="shared" si="1"/>
        <v>3</v>
      </c>
      <c r="H31" t="str">
        <f t="shared" si="2"/>
        <v>G</v>
      </c>
      <c r="J31" s="194" t="s">
        <v>41</v>
      </c>
      <c r="K31" s="193">
        <v>10087</v>
      </c>
      <c r="L31" s="193">
        <v>5055</v>
      </c>
    </row>
    <row r="32" spans="1:12" x14ac:dyDescent="0.25">
      <c r="A32" t="s">
        <v>64</v>
      </c>
      <c r="B32" s="190">
        <v>43995</v>
      </c>
      <c r="C32">
        <v>49</v>
      </c>
      <c r="D32" t="s">
        <v>457</v>
      </c>
      <c r="E32">
        <v>1814</v>
      </c>
      <c r="F32" t="str">
        <f t="shared" si="0"/>
        <v>Small C&amp;I</v>
      </c>
      <c r="G32">
        <f t="shared" si="1"/>
        <v>3</v>
      </c>
      <c r="H32" t="str">
        <f t="shared" si="2"/>
        <v>G</v>
      </c>
      <c r="J32" s="194" t="s">
        <v>43</v>
      </c>
      <c r="K32" s="193">
        <v>494</v>
      </c>
      <c r="L32" s="193">
        <v>313</v>
      </c>
    </row>
    <row r="33" spans="1:12" x14ac:dyDescent="0.25">
      <c r="A33" t="s">
        <v>64</v>
      </c>
      <c r="B33" s="190">
        <v>43995</v>
      </c>
      <c r="C33">
        <v>49</v>
      </c>
      <c r="D33" t="s">
        <v>458</v>
      </c>
      <c r="E33">
        <v>567</v>
      </c>
      <c r="F33" t="str">
        <f t="shared" si="0"/>
        <v>Medium C&amp;I</v>
      </c>
      <c r="G33">
        <f t="shared" si="1"/>
        <v>3</v>
      </c>
      <c r="H33" t="str">
        <f t="shared" si="2"/>
        <v>G</v>
      </c>
      <c r="J33" s="194" t="s">
        <v>40</v>
      </c>
      <c r="K33" s="193">
        <v>39826</v>
      </c>
      <c r="L33" s="193">
        <v>27606</v>
      </c>
    </row>
    <row r="34" spans="1:12" x14ac:dyDescent="0.25">
      <c r="A34" t="s">
        <v>64</v>
      </c>
      <c r="B34" s="190">
        <v>43995</v>
      </c>
      <c r="C34">
        <v>49</v>
      </c>
      <c r="D34" t="s">
        <v>459</v>
      </c>
      <c r="E34">
        <v>96</v>
      </c>
      <c r="F34" t="str">
        <f t="shared" si="0"/>
        <v>Large C&amp;I</v>
      </c>
      <c r="G34">
        <f t="shared" si="1"/>
        <v>3</v>
      </c>
      <c r="H34" t="str">
        <f t="shared" si="2"/>
        <v>G</v>
      </c>
      <c r="J34" s="194" t="s">
        <v>42</v>
      </c>
      <c r="K34" s="193">
        <v>4708</v>
      </c>
      <c r="L34" s="193">
        <v>1742</v>
      </c>
    </row>
    <row r="35" spans="1:12" x14ac:dyDescent="0.25">
      <c r="A35" t="s">
        <v>64</v>
      </c>
      <c r="B35" s="190">
        <v>43995</v>
      </c>
      <c r="C35">
        <v>49</v>
      </c>
      <c r="D35" t="s">
        <v>460</v>
      </c>
      <c r="E35">
        <v>12</v>
      </c>
      <c r="F35" t="str">
        <f t="shared" si="0"/>
        <v>OTHER</v>
      </c>
      <c r="G35">
        <f t="shared" si="1"/>
        <v>3</v>
      </c>
      <c r="H35" t="str">
        <f t="shared" si="2"/>
        <v>G</v>
      </c>
      <c r="J35" s="192">
        <v>6</v>
      </c>
      <c r="K35" s="193"/>
      <c r="L35" s="193"/>
    </row>
    <row r="36" spans="1:12" x14ac:dyDescent="0.25">
      <c r="A36" t="s">
        <v>54</v>
      </c>
      <c r="B36" s="190">
        <v>43995</v>
      </c>
      <c r="C36">
        <v>49</v>
      </c>
      <c r="D36" t="s">
        <v>449</v>
      </c>
      <c r="E36">
        <v>13298</v>
      </c>
      <c r="F36" t="str">
        <f t="shared" si="0"/>
        <v>Residential</v>
      </c>
      <c r="G36">
        <f t="shared" si="1"/>
        <v>4</v>
      </c>
      <c r="H36" t="str">
        <f t="shared" si="2"/>
        <v>E</v>
      </c>
      <c r="J36" s="194" t="s">
        <v>44</v>
      </c>
      <c r="K36" s="193">
        <v>3233818</v>
      </c>
      <c r="L36" s="193">
        <v>1012689</v>
      </c>
    </row>
    <row r="37" spans="1:12" x14ac:dyDescent="0.25">
      <c r="A37" t="s">
        <v>54</v>
      </c>
      <c r="B37" s="190">
        <v>43995</v>
      </c>
      <c r="C37">
        <v>49</v>
      </c>
      <c r="D37" t="s">
        <v>450</v>
      </c>
      <c r="E37">
        <v>1448</v>
      </c>
      <c r="F37" t="str">
        <f t="shared" si="0"/>
        <v>Low Income Residential</v>
      </c>
      <c r="G37">
        <f t="shared" si="1"/>
        <v>4</v>
      </c>
      <c r="H37" t="str">
        <f t="shared" si="2"/>
        <v>E</v>
      </c>
      <c r="J37" s="194" t="s">
        <v>41</v>
      </c>
      <c r="K37" s="193">
        <v>1343701</v>
      </c>
      <c r="L37" s="193">
        <v>734165</v>
      </c>
    </row>
    <row r="38" spans="1:12" x14ac:dyDescent="0.25">
      <c r="A38" t="s">
        <v>54</v>
      </c>
      <c r="B38" s="190">
        <v>43995</v>
      </c>
      <c r="C38">
        <v>49</v>
      </c>
      <c r="D38" t="s">
        <v>451</v>
      </c>
      <c r="E38">
        <v>1659</v>
      </c>
      <c r="F38" t="str">
        <f t="shared" si="0"/>
        <v>Small C&amp;I</v>
      </c>
      <c r="G38">
        <f t="shared" si="1"/>
        <v>4</v>
      </c>
      <c r="H38" t="str">
        <f t="shared" si="2"/>
        <v>E</v>
      </c>
      <c r="J38" s="194" t="s">
        <v>43</v>
      </c>
      <c r="K38" s="193">
        <v>2803035</v>
      </c>
      <c r="L38" s="193">
        <v>773782</v>
      </c>
    </row>
    <row r="39" spans="1:12" x14ac:dyDescent="0.25">
      <c r="A39" t="s">
        <v>54</v>
      </c>
      <c r="B39" s="190">
        <v>43995</v>
      </c>
      <c r="C39">
        <v>49</v>
      </c>
      <c r="D39" t="s">
        <v>452</v>
      </c>
      <c r="E39">
        <v>228</v>
      </c>
      <c r="F39" t="str">
        <f t="shared" si="0"/>
        <v>Medium C&amp;I</v>
      </c>
      <c r="G39">
        <f t="shared" si="1"/>
        <v>4</v>
      </c>
      <c r="H39" t="str">
        <f t="shared" si="2"/>
        <v>E</v>
      </c>
      <c r="J39" s="194" t="s">
        <v>40</v>
      </c>
      <c r="K39" s="193">
        <v>9523714</v>
      </c>
      <c r="L39" s="193">
        <v>6174408</v>
      </c>
    </row>
    <row r="40" spans="1:12" x14ac:dyDescent="0.25">
      <c r="A40" t="s">
        <v>54</v>
      </c>
      <c r="B40" s="190">
        <v>43995</v>
      </c>
      <c r="C40">
        <v>49</v>
      </c>
      <c r="D40" t="s">
        <v>453</v>
      </c>
      <c r="E40">
        <v>26</v>
      </c>
      <c r="F40" t="str">
        <f t="shared" si="0"/>
        <v>Large C&amp;I</v>
      </c>
      <c r="G40">
        <f t="shared" si="1"/>
        <v>4</v>
      </c>
      <c r="H40" t="str">
        <f t="shared" si="2"/>
        <v>E</v>
      </c>
      <c r="J40" s="194" t="s">
        <v>42</v>
      </c>
      <c r="K40" s="193">
        <v>1821194</v>
      </c>
      <c r="L40" s="193">
        <v>590428</v>
      </c>
    </row>
    <row r="41" spans="1:12" x14ac:dyDescent="0.25">
      <c r="A41" t="s">
        <v>54</v>
      </c>
      <c r="B41" s="190">
        <v>43995</v>
      </c>
      <c r="C41">
        <v>49</v>
      </c>
      <c r="D41" t="s">
        <v>455</v>
      </c>
      <c r="E41">
        <v>8618</v>
      </c>
      <c r="F41" t="str">
        <f t="shared" si="0"/>
        <v>Residential</v>
      </c>
      <c r="G41">
        <f t="shared" si="1"/>
        <v>4</v>
      </c>
      <c r="H41" t="str">
        <f t="shared" si="2"/>
        <v>G</v>
      </c>
      <c r="J41" s="192">
        <v>7</v>
      </c>
      <c r="K41" s="193"/>
      <c r="L41" s="193"/>
    </row>
    <row r="42" spans="1:12" x14ac:dyDescent="0.25">
      <c r="A42" t="s">
        <v>54</v>
      </c>
      <c r="B42" s="190">
        <v>43995</v>
      </c>
      <c r="C42">
        <v>49</v>
      </c>
      <c r="D42" t="s">
        <v>456</v>
      </c>
      <c r="E42">
        <v>802</v>
      </c>
      <c r="F42" t="str">
        <f t="shared" si="0"/>
        <v>Low Income Residential</v>
      </c>
      <c r="G42">
        <f t="shared" si="1"/>
        <v>4</v>
      </c>
      <c r="H42" t="str">
        <f t="shared" si="2"/>
        <v>G</v>
      </c>
      <c r="J42" s="194" t="s">
        <v>44</v>
      </c>
      <c r="K42" s="193">
        <v>468309</v>
      </c>
      <c r="L42" s="193">
        <v>362701</v>
      </c>
    </row>
    <row r="43" spans="1:12" x14ac:dyDescent="0.25">
      <c r="A43" t="s">
        <v>54</v>
      </c>
      <c r="B43" s="190">
        <v>43995</v>
      </c>
      <c r="C43">
        <v>49</v>
      </c>
      <c r="D43" t="s">
        <v>457</v>
      </c>
      <c r="E43">
        <v>666</v>
      </c>
      <c r="F43" t="str">
        <f t="shared" si="0"/>
        <v>Small C&amp;I</v>
      </c>
      <c r="G43">
        <f t="shared" si="1"/>
        <v>4</v>
      </c>
      <c r="H43" t="str">
        <f t="shared" si="2"/>
        <v>G</v>
      </c>
      <c r="J43" s="194" t="s">
        <v>41</v>
      </c>
      <c r="K43" s="193">
        <v>1172290</v>
      </c>
      <c r="L43" s="193">
        <v>703384</v>
      </c>
    </row>
    <row r="44" spans="1:12" x14ac:dyDescent="0.25">
      <c r="A44" t="s">
        <v>54</v>
      </c>
      <c r="B44" s="190">
        <v>43995</v>
      </c>
      <c r="C44">
        <v>49</v>
      </c>
      <c r="D44" t="s">
        <v>458</v>
      </c>
      <c r="E44">
        <v>138</v>
      </c>
      <c r="F44" t="str">
        <f t="shared" si="0"/>
        <v>Medium C&amp;I</v>
      </c>
      <c r="G44">
        <f t="shared" si="1"/>
        <v>4</v>
      </c>
      <c r="H44" t="str">
        <f t="shared" si="2"/>
        <v>G</v>
      </c>
      <c r="J44" s="194" t="s">
        <v>43</v>
      </c>
      <c r="K44" s="193">
        <v>1048680</v>
      </c>
      <c r="L44" s="193">
        <v>371480</v>
      </c>
    </row>
    <row r="45" spans="1:12" x14ac:dyDescent="0.25">
      <c r="A45" t="s">
        <v>54</v>
      </c>
      <c r="B45" s="190">
        <v>43995</v>
      </c>
      <c r="C45">
        <v>49</v>
      </c>
      <c r="D45" t="s">
        <v>459</v>
      </c>
      <c r="E45">
        <v>16</v>
      </c>
      <c r="F45" t="str">
        <f t="shared" si="0"/>
        <v>Large C&amp;I</v>
      </c>
      <c r="G45">
        <f t="shared" si="1"/>
        <v>4</v>
      </c>
      <c r="H45" t="str">
        <f t="shared" si="2"/>
        <v>G</v>
      </c>
      <c r="J45" s="194" t="s">
        <v>40</v>
      </c>
      <c r="K45" s="193">
        <v>6262430</v>
      </c>
      <c r="L45" s="193">
        <v>4545375</v>
      </c>
    </row>
    <row r="46" spans="1:12" x14ac:dyDescent="0.25">
      <c r="A46" t="s">
        <v>60</v>
      </c>
      <c r="B46" s="190">
        <v>43995</v>
      </c>
      <c r="C46">
        <v>49</v>
      </c>
      <c r="D46" t="s">
        <v>449</v>
      </c>
      <c r="E46">
        <v>39826</v>
      </c>
      <c r="F46" t="str">
        <f t="shared" si="0"/>
        <v>Residential</v>
      </c>
      <c r="G46">
        <f t="shared" si="1"/>
        <v>5</v>
      </c>
      <c r="H46" t="str">
        <f t="shared" si="2"/>
        <v>E</v>
      </c>
      <c r="J46" s="194" t="s">
        <v>42</v>
      </c>
      <c r="K46" s="193">
        <v>1107459</v>
      </c>
      <c r="L46" s="193">
        <v>393832</v>
      </c>
    </row>
    <row r="47" spans="1:12" x14ac:dyDescent="0.25">
      <c r="A47" t="s">
        <v>60</v>
      </c>
      <c r="B47" s="190">
        <v>43995</v>
      </c>
      <c r="C47">
        <v>49</v>
      </c>
      <c r="D47" t="s">
        <v>450</v>
      </c>
      <c r="E47">
        <v>10087</v>
      </c>
      <c r="F47" t="str">
        <f t="shared" si="0"/>
        <v>Low Income Residential</v>
      </c>
      <c r="G47">
        <f t="shared" si="1"/>
        <v>5</v>
      </c>
      <c r="H47" t="str">
        <f t="shared" si="2"/>
        <v>E</v>
      </c>
      <c r="J47" s="192">
        <v>8</v>
      </c>
      <c r="K47" s="193"/>
      <c r="L47" s="193"/>
    </row>
    <row r="48" spans="1:12" x14ac:dyDescent="0.25">
      <c r="A48" t="s">
        <v>60</v>
      </c>
      <c r="B48" s="190">
        <v>43995</v>
      </c>
      <c r="C48">
        <v>49</v>
      </c>
      <c r="D48" t="s">
        <v>451</v>
      </c>
      <c r="E48">
        <v>4708</v>
      </c>
      <c r="F48" t="str">
        <f t="shared" si="0"/>
        <v>Small C&amp;I</v>
      </c>
      <c r="G48">
        <f t="shared" si="1"/>
        <v>5</v>
      </c>
      <c r="H48" t="str">
        <f t="shared" si="2"/>
        <v>E</v>
      </c>
      <c r="J48" s="194" t="s">
        <v>44</v>
      </c>
      <c r="K48" s="193">
        <v>414073</v>
      </c>
      <c r="L48" s="193">
        <v>392182</v>
      </c>
    </row>
    <row r="49" spans="1:12" x14ac:dyDescent="0.25">
      <c r="A49" t="s">
        <v>60</v>
      </c>
      <c r="B49" s="190">
        <v>43995</v>
      </c>
      <c r="C49">
        <v>49</v>
      </c>
      <c r="D49" t="s">
        <v>452</v>
      </c>
      <c r="E49">
        <v>494</v>
      </c>
      <c r="F49" t="str">
        <f t="shared" si="0"/>
        <v>Medium C&amp;I</v>
      </c>
      <c r="G49">
        <f t="shared" si="1"/>
        <v>5</v>
      </c>
      <c r="H49" t="str">
        <f t="shared" si="2"/>
        <v>E</v>
      </c>
      <c r="J49" s="194" t="s">
        <v>41</v>
      </c>
      <c r="K49" s="193">
        <v>11040411</v>
      </c>
      <c r="L49" s="193">
        <v>5362002</v>
      </c>
    </row>
    <row r="50" spans="1:12" x14ac:dyDescent="0.25">
      <c r="A50" t="s">
        <v>60</v>
      </c>
      <c r="B50" s="190">
        <v>43995</v>
      </c>
      <c r="C50">
        <v>49</v>
      </c>
      <c r="D50" t="s">
        <v>453</v>
      </c>
      <c r="E50">
        <v>29</v>
      </c>
      <c r="F50" t="str">
        <f t="shared" si="0"/>
        <v>Large C&amp;I</v>
      </c>
      <c r="G50">
        <f t="shared" si="1"/>
        <v>5</v>
      </c>
      <c r="H50" t="str">
        <f t="shared" si="2"/>
        <v>E</v>
      </c>
      <c r="J50" s="194" t="s">
        <v>43</v>
      </c>
      <c r="K50" s="193">
        <v>1682049</v>
      </c>
      <c r="L50" s="193">
        <v>1140993</v>
      </c>
    </row>
    <row r="51" spans="1:12" x14ac:dyDescent="0.25">
      <c r="A51" t="s">
        <v>60</v>
      </c>
      <c r="B51" s="190">
        <v>43995</v>
      </c>
      <c r="C51">
        <v>49</v>
      </c>
      <c r="D51" t="s">
        <v>455</v>
      </c>
      <c r="E51">
        <v>27606</v>
      </c>
      <c r="F51" t="str">
        <f t="shared" si="0"/>
        <v>Residential</v>
      </c>
      <c r="G51">
        <f t="shared" si="1"/>
        <v>5</v>
      </c>
      <c r="H51" t="str">
        <f t="shared" si="2"/>
        <v>G</v>
      </c>
      <c r="J51" s="194" t="s">
        <v>40</v>
      </c>
      <c r="K51" s="193">
        <v>27046465</v>
      </c>
      <c r="L51" s="193">
        <v>19016150</v>
      </c>
    </row>
    <row r="52" spans="1:12" x14ac:dyDescent="0.25">
      <c r="A52" t="s">
        <v>60</v>
      </c>
      <c r="B52" s="190">
        <v>43995</v>
      </c>
      <c r="C52">
        <v>49</v>
      </c>
      <c r="D52" t="s">
        <v>456</v>
      </c>
      <c r="E52">
        <v>5055</v>
      </c>
      <c r="F52" t="str">
        <f t="shared" si="0"/>
        <v>Low Income Residential</v>
      </c>
      <c r="G52">
        <f t="shared" si="1"/>
        <v>5</v>
      </c>
      <c r="H52" t="str">
        <f t="shared" si="2"/>
        <v>G</v>
      </c>
      <c r="J52" s="194" t="s">
        <v>42</v>
      </c>
      <c r="K52" s="193">
        <v>2977897</v>
      </c>
      <c r="L52" s="193">
        <v>1039479</v>
      </c>
    </row>
    <row r="53" spans="1:12" x14ac:dyDescent="0.25">
      <c r="A53" t="s">
        <v>60</v>
      </c>
      <c r="B53" s="190">
        <v>43995</v>
      </c>
      <c r="C53">
        <v>49</v>
      </c>
      <c r="D53" t="s">
        <v>457</v>
      </c>
      <c r="E53">
        <v>1742</v>
      </c>
      <c r="F53" t="str">
        <f t="shared" si="0"/>
        <v>Small C&amp;I</v>
      </c>
      <c r="G53">
        <f t="shared" si="1"/>
        <v>5</v>
      </c>
      <c r="H53" t="str">
        <f t="shared" si="2"/>
        <v>G</v>
      </c>
      <c r="J53" s="192">
        <v>9</v>
      </c>
      <c r="K53" s="193"/>
      <c r="L53" s="193"/>
    </row>
    <row r="54" spans="1:12" x14ac:dyDescent="0.25">
      <c r="A54" t="s">
        <v>60</v>
      </c>
      <c r="B54" s="190">
        <v>43995</v>
      </c>
      <c r="C54">
        <v>49</v>
      </c>
      <c r="D54" t="s">
        <v>458</v>
      </c>
      <c r="E54">
        <v>313</v>
      </c>
      <c r="F54" t="str">
        <f t="shared" si="0"/>
        <v>Medium C&amp;I</v>
      </c>
      <c r="G54">
        <f t="shared" si="1"/>
        <v>5</v>
      </c>
      <c r="H54" t="str">
        <f t="shared" si="2"/>
        <v>G</v>
      </c>
      <c r="J54" s="194" t="s">
        <v>44</v>
      </c>
      <c r="K54" s="193">
        <v>4116200</v>
      </c>
      <c r="L54" s="193">
        <v>1767572</v>
      </c>
    </row>
    <row r="55" spans="1:12" x14ac:dyDescent="0.25">
      <c r="A55" t="s">
        <v>60</v>
      </c>
      <c r="B55" s="190">
        <v>43995</v>
      </c>
      <c r="C55">
        <v>49</v>
      </c>
      <c r="D55" t="s">
        <v>459</v>
      </c>
      <c r="E55">
        <v>47</v>
      </c>
      <c r="F55" t="str">
        <f t="shared" si="0"/>
        <v>Large C&amp;I</v>
      </c>
      <c r="G55">
        <f t="shared" si="1"/>
        <v>5</v>
      </c>
      <c r="H55" t="str">
        <f t="shared" si="2"/>
        <v>G</v>
      </c>
      <c r="J55" s="194" t="s">
        <v>41</v>
      </c>
      <c r="K55" s="193">
        <v>13556402</v>
      </c>
      <c r="L55" s="193">
        <v>6799552</v>
      </c>
    </row>
    <row r="56" spans="1:12" x14ac:dyDescent="0.25">
      <c r="A56" t="s">
        <v>60</v>
      </c>
      <c r="B56" s="190">
        <v>43995</v>
      </c>
      <c r="C56">
        <v>49</v>
      </c>
      <c r="D56" t="s">
        <v>460</v>
      </c>
      <c r="E56">
        <v>1</v>
      </c>
      <c r="F56" t="str">
        <f t="shared" si="0"/>
        <v>OTHER</v>
      </c>
      <c r="G56">
        <f t="shared" si="1"/>
        <v>5</v>
      </c>
      <c r="H56" t="str">
        <f t="shared" si="2"/>
        <v>G</v>
      </c>
      <c r="J56" s="194" t="s">
        <v>43</v>
      </c>
      <c r="K56" s="193">
        <v>5533764</v>
      </c>
      <c r="L56" s="193">
        <v>2286255</v>
      </c>
    </row>
    <row r="57" spans="1:12" x14ac:dyDescent="0.25">
      <c r="A57" t="s">
        <v>61</v>
      </c>
      <c r="B57" s="190">
        <v>43995</v>
      </c>
      <c r="C57">
        <v>49</v>
      </c>
      <c r="D57" t="s">
        <v>449</v>
      </c>
      <c r="E57">
        <v>9523714</v>
      </c>
      <c r="F57" t="str">
        <f t="shared" si="0"/>
        <v>Residential</v>
      </c>
      <c r="G57">
        <f t="shared" si="1"/>
        <v>6</v>
      </c>
      <c r="H57" t="str">
        <f t="shared" si="2"/>
        <v>E</v>
      </c>
      <c r="J57" s="194" t="s">
        <v>40</v>
      </c>
      <c r="K57" s="193">
        <v>42832609</v>
      </c>
      <c r="L57" s="193">
        <v>29735933</v>
      </c>
    </row>
    <row r="58" spans="1:12" x14ac:dyDescent="0.25">
      <c r="A58" t="s">
        <v>61</v>
      </c>
      <c r="B58" s="190">
        <v>43995</v>
      </c>
      <c r="C58">
        <v>49</v>
      </c>
      <c r="D58" t="s">
        <v>450</v>
      </c>
      <c r="E58">
        <v>1343701</v>
      </c>
      <c r="F58" t="str">
        <f t="shared" si="0"/>
        <v>Low Income Residential</v>
      </c>
      <c r="G58">
        <f t="shared" si="1"/>
        <v>6</v>
      </c>
      <c r="H58" t="str">
        <f t="shared" si="2"/>
        <v>E</v>
      </c>
      <c r="J58" s="194" t="s">
        <v>42</v>
      </c>
      <c r="K58" s="193">
        <v>5906550</v>
      </c>
      <c r="L58" s="193">
        <v>2023739</v>
      </c>
    </row>
    <row r="59" spans="1:12" x14ac:dyDescent="0.25">
      <c r="A59" t="s">
        <v>61</v>
      </c>
      <c r="B59" s="190">
        <v>43995</v>
      </c>
      <c r="C59">
        <v>49</v>
      </c>
      <c r="D59" t="s">
        <v>451</v>
      </c>
      <c r="E59">
        <v>1821194</v>
      </c>
      <c r="F59" t="str">
        <f t="shared" si="0"/>
        <v>Small C&amp;I</v>
      </c>
      <c r="G59">
        <f t="shared" si="1"/>
        <v>6</v>
      </c>
      <c r="H59" t="str">
        <f t="shared" si="2"/>
        <v>E</v>
      </c>
      <c r="J59" s="192">
        <v>13</v>
      </c>
      <c r="K59" s="193"/>
      <c r="L59" s="193"/>
    </row>
    <row r="60" spans="1:12" x14ac:dyDescent="0.25">
      <c r="A60" t="s">
        <v>61</v>
      </c>
      <c r="B60" s="190">
        <v>43995</v>
      </c>
      <c r="C60">
        <v>49</v>
      </c>
      <c r="D60" t="s">
        <v>452</v>
      </c>
      <c r="E60">
        <v>2803035</v>
      </c>
      <c r="F60" t="str">
        <f t="shared" si="0"/>
        <v>Medium C&amp;I</v>
      </c>
      <c r="G60">
        <f t="shared" si="1"/>
        <v>6</v>
      </c>
      <c r="H60" t="str">
        <f t="shared" si="2"/>
        <v>E</v>
      </c>
      <c r="J60" s="194" t="s">
        <v>44</v>
      </c>
      <c r="K60" s="193">
        <v>10761637</v>
      </c>
      <c r="L60" s="193">
        <v>2455722</v>
      </c>
    </row>
    <row r="61" spans="1:12" x14ac:dyDescent="0.25">
      <c r="A61" t="s">
        <v>61</v>
      </c>
      <c r="B61" s="190">
        <v>43995</v>
      </c>
      <c r="C61">
        <v>49</v>
      </c>
      <c r="D61" t="s">
        <v>453</v>
      </c>
      <c r="E61">
        <v>3233818</v>
      </c>
      <c r="F61" t="str">
        <f t="shared" si="0"/>
        <v>Large C&amp;I</v>
      </c>
      <c r="G61">
        <f t="shared" si="1"/>
        <v>6</v>
      </c>
      <c r="H61" t="str">
        <f t="shared" si="2"/>
        <v>E</v>
      </c>
      <c r="J61" s="194" t="s">
        <v>41</v>
      </c>
      <c r="K61" s="193">
        <v>1087682</v>
      </c>
      <c r="L61" s="193">
        <v>283474</v>
      </c>
    </row>
    <row r="62" spans="1:12" x14ac:dyDescent="0.25">
      <c r="A62" t="s">
        <v>61</v>
      </c>
      <c r="B62" s="190">
        <v>43995</v>
      </c>
      <c r="C62">
        <v>49</v>
      </c>
      <c r="D62" t="s">
        <v>454</v>
      </c>
      <c r="E62">
        <v>0</v>
      </c>
      <c r="F62" t="str">
        <f t="shared" si="0"/>
        <v>OTHER</v>
      </c>
      <c r="G62">
        <f t="shared" si="1"/>
        <v>6</v>
      </c>
      <c r="H62" t="str">
        <f t="shared" si="2"/>
        <v>E</v>
      </c>
      <c r="J62" s="194" t="s">
        <v>43</v>
      </c>
      <c r="K62" s="193">
        <v>6998088</v>
      </c>
      <c r="L62" s="193">
        <v>1394921</v>
      </c>
    </row>
    <row r="63" spans="1:12" x14ac:dyDescent="0.25">
      <c r="A63" t="s">
        <v>61</v>
      </c>
      <c r="B63" s="190">
        <v>43995</v>
      </c>
      <c r="C63">
        <v>49</v>
      </c>
      <c r="D63" t="s">
        <v>455</v>
      </c>
      <c r="E63">
        <v>6174408</v>
      </c>
      <c r="F63" t="str">
        <f t="shared" si="0"/>
        <v>Residential</v>
      </c>
      <c r="G63">
        <f t="shared" si="1"/>
        <v>6</v>
      </c>
      <c r="H63" t="str">
        <f t="shared" si="2"/>
        <v>G</v>
      </c>
      <c r="J63" s="194" t="s">
        <v>40</v>
      </c>
      <c r="K63" s="193">
        <v>18374147</v>
      </c>
      <c r="L63" s="193">
        <v>5963707</v>
      </c>
    </row>
    <row r="64" spans="1:12" x14ac:dyDescent="0.25">
      <c r="A64" t="s">
        <v>61</v>
      </c>
      <c r="B64" s="190">
        <v>43995</v>
      </c>
      <c r="C64">
        <v>49</v>
      </c>
      <c r="D64" t="s">
        <v>456</v>
      </c>
      <c r="E64">
        <v>734165</v>
      </c>
      <c r="F64" t="str">
        <f t="shared" si="0"/>
        <v>Low Income Residential</v>
      </c>
      <c r="G64">
        <f t="shared" si="1"/>
        <v>6</v>
      </c>
      <c r="H64" t="str">
        <f t="shared" si="2"/>
        <v>G</v>
      </c>
      <c r="J64" s="194" t="s">
        <v>42</v>
      </c>
      <c r="K64" s="193">
        <v>3817225</v>
      </c>
      <c r="L64" s="193">
        <v>639668</v>
      </c>
    </row>
    <row r="65" spans="1:12" x14ac:dyDescent="0.25">
      <c r="A65" t="s">
        <v>61</v>
      </c>
      <c r="B65" s="190">
        <v>43995</v>
      </c>
      <c r="C65">
        <v>49</v>
      </c>
      <c r="D65" t="s">
        <v>457</v>
      </c>
      <c r="E65">
        <v>590428</v>
      </c>
      <c r="F65" t="str">
        <f t="shared" si="0"/>
        <v>Small C&amp;I</v>
      </c>
      <c r="G65">
        <f t="shared" si="1"/>
        <v>6</v>
      </c>
      <c r="H65" t="str">
        <f t="shared" si="2"/>
        <v>G</v>
      </c>
      <c r="J65" s="192">
        <v>14</v>
      </c>
      <c r="K65" s="193"/>
      <c r="L65" s="193"/>
    </row>
    <row r="66" spans="1:12" x14ac:dyDescent="0.25">
      <c r="A66" t="s">
        <v>61</v>
      </c>
      <c r="B66" s="190">
        <v>43995</v>
      </c>
      <c r="C66">
        <v>49</v>
      </c>
      <c r="D66" t="s">
        <v>458</v>
      </c>
      <c r="E66">
        <v>773782</v>
      </c>
      <c r="F66" t="str">
        <f t="shared" si="0"/>
        <v>Medium C&amp;I</v>
      </c>
      <c r="G66">
        <f t="shared" si="1"/>
        <v>6</v>
      </c>
      <c r="H66" t="str">
        <f t="shared" si="2"/>
        <v>G</v>
      </c>
      <c r="J66" s="194" t="s">
        <v>44</v>
      </c>
      <c r="K66" s="193">
        <v>7139220</v>
      </c>
      <c r="L66" s="193">
        <v>1003134</v>
      </c>
    </row>
    <row r="67" spans="1:12" x14ac:dyDescent="0.25">
      <c r="A67" t="s">
        <v>61</v>
      </c>
      <c r="B67" s="190">
        <v>43995</v>
      </c>
      <c r="C67">
        <v>49</v>
      </c>
      <c r="D67" t="s">
        <v>459</v>
      </c>
      <c r="E67">
        <v>1012689</v>
      </c>
      <c r="F67" t="str">
        <f t="shared" ref="F67:F130" si="3">TRIM(MID(D67,4,50))</f>
        <v>Large C&amp;I</v>
      </c>
      <c r="G67">
        <f t="shared" ref="G67:G107" si="4">VALUE(TRIM(MID(A67,6,2)))</f>
        <v>6</v>
      </c>
      <c r="H67" t="str">
        <f t="shared" ref="H67:H130" si="5">LEFT(D67,1)</f>
        <v>G</v>
      </c>
      <c r="J67" s="194" t="s">
        <v>41</v>
      </c>
      <c r="K67" s="193">
        <v>1224529</v>
      </c>
      <c r="L67" s="193">
        <v>378022</v>
      </c>
    </row>
    <row r="68" spans="1:12" x14ac:dyDescent="0.25">
      <c r="A68" t="s">
        <v>61</v>
      </c>
      <c r="B68" s="190">
        <v>43995</v>
      </c>
      <c r="C68">
        <v>49</v>
      </c>
      <c r="D68" t="s">
        <v>460</v>
      </c>
      <c r="E68">
        <v>1159</v>
      </c>
      <c r="F68" t="str">
        <f t="shared" si="3"/>
        <v>OTHER</v>
      </c>
      <c r="G68">
        <f t="shared" si="4"/>
        <v>6</v>
      </c>
      <c r="H68" t="str">
        <f t="shared" si="5"/>
        <v>G</v>
      </c>
      <c r="J68" s="194" t="s">
        <v>43</v>
      </c>
      <c r="K68" s="193">
        <v>5668855</v>
      </c>
      <c r="L68" s="193">
        <v>1478786</v>
      </c>
    </row>
    <row r="69" spans="1:12" x14ac:dyDescent="0.25">
      <c r="A69" t="s">
        <v>62</v>
      </c>
      <c r="B69" s="190">
        <v>43995</v>
      </c>
      <c r="C69">
        <v>49</v>
      </c>
      <c r="D69" t="s">
        <v>449</v>
      </c>
      <c r="E69">
        <v>6262430</v>
      </c>
      <c r="F69" t="str">
        <f t="shared" si="3"/>
        <v>Residential</v>
      </c>
      <c r="G69">
        <f t="shared" si="4"/>
        <v>7</v>
      </c>
      <c r="H69" t="str">
        <f t="shared" si="5"/>
        <v>E</v>
      </c>
      <c r="J69" s="194" t="s">
        <v>40</v>
      </c>
      <c r="K69" s="193">
        <v>19838584</v>
      </c>
      <c r="L69" s="193">
        <v>9617075</v>
      </c>
    </row>
    <row r="70" spans="1:12" x14ac:dyDescent="0.25">
      <c r="A70" t="s">
        <v>62</v>
      </c>
      <c r="B70" s="190">
        <v>43995</v>
      </c>
      <c r="C70">
        <v>49</v>
      </c>
      <c r="D70" t="s">
        <v>450</v>
      </c>
      <c r="E70">
        <v>1172290</v>
      </c>
      <c r="F70" t="str">
        <f t="shared" si="3"/>
        <v>Low Income Residential</v>
      </c>
      <c r="G70">
        <f t="shared" si="4"/>
        <v>7</v>
      </c>
      <c r="H70" t="str">
        <f t="shared" si="5"/>
        <v>E</v>
      </c>
      <c r="J70" s="194" t="s">
        <v>42</v>
      </c>
      <c r="K70" s="193">
        <v>3415614</v>
      </c>
      <c r="L70" s="193">
        <v>1017563</v>
      </c>
    </row>
    <row r="71" spans="1:12" x14ac:dyDescent="0.25">
      <c r="A71" t="s">
        <v>62</v>
      </c>
      <c r="B71" s="190">
        <v>43995</v>
      </c>
      <c r="C71">
        <v>49</v>
      </c>
      <c r="D71" t="s">
        <v>451</v>
      </c>
      <c r="E71">
        <v>1107459</v>
      </c>
      <c r="F71" t="str">
        <f t="shared" si="3"/>
        <v>Small C&amp;I</v>
      </c>
      <c r="G71">
        <f t="shared" si="4"/>
        <v>7</v>
      </c>
      <c r="H71" t="str">
        <f t="shared" si="5"/>
        <v>E</v>
      </c>
      <c r="J71" s="192">
        <v>15</v>
      </c>
      <c r="K71" s="193"/>
      <c r="L71" s="193"/>
    </row>
    <row r="72" spans="1:12" x14ac:dyDescent="0.25">
      <c r="A72" t="s">
        <v>62</v>
      </c>
      <c r="B72" s="190">
        <v>43995</v>
      </c>
      <c r="C72">
        <v>49</v>
      </c>
      <c r="D72" t="s">
        <v>452</v>
      </c>
      <c r="E72">
        <v>1048680</v>
      </c>
      <c r="F72" t="str">
        <f t="shared" si="3"/>
        <v>Medium C&amp;I</v>
      </c>
      <c r="G72">
        <f t="shared" si="4"/>
        <v>7</v>
      </c>
      <c r="H72" t="str">
        <f t="shared" si="5"/>
        <v>E</v>
      </c>
      <c r="J72" s="194" t="s">
        <v>44</v>
      </c>
      <c r="K72" s="193">
        <v>675</v>
      </c>
      <c r="L72" s="193">
        <v>240</v>
      </c>
    </row>
    <row r="73" spans="1:12" x14ac:dyDescent="0.25">
      <c r="A73" t="s">
        <v>62</v>
      </c>
      <c r="B73" s="190">
        <v>43995</v>
      </c>
      <c r="C73">
        <v>49</v>
      </c>
      <c r="D73" t="s">
        <v>453</v>
      </c>
      <c r="E73">
        <v>468309</v>
      </c>
      <c r="F73" t="str">
        <f t="shared" si="3"/>
        <v>Large C&amp;I</v>
      </c>
      <c r="G73">
        <f t="shared" si="4"/>
        <v>7</v>
      </c>
      <c r="H73" t="str">
        <f t="shared" si="5"/>
        <v>E</v>
      </c>
      <c r="J73" s="194" t="s">
        <v>41</v>
      </c>
      <c r="K73" s="193">
        <v>15494</v>
      </c>
      <c r="L73" s="193">
        <v>9296</v>
      </c>
    </row>
    <row r="74" spans="1:12" x14ac:dyDescent="0.25">
      <c r="A74" t="s">
        <v>62</v>
      </c>
      <c r="B74" s="190">
        <v>43995</v>
      </c>
      <c r="C74">
        <v>49</v>
      </c>
      <c r="D74" t="s">
        <v>454</v>
      </c>
      <c r="E74">
        <v>0</v>
      </c>
      <c r="F74" t="str">
        <f t="shared" si="3"/>
        <v>OTHER</v>
      </c>
      <c r="G74">
        <f t="shared" si="4"/>
        <v>7</v>
      </c>
      <c r="H74" t="str">
        <f t="shared" si="5"/>
        <v>E</v>
      </c>
      <c r="J74" s="194" t="s">
        <v>43</v>
      </c>
      <c r="K74" s="193">
        <v>3837</v>
      </c>
      <c r="L74" s="193">
        <v>1947</v>
      </c>
    </row>
    <row r="75" spans="1:12" x14ac:dyDescent="0.25">
      <c r="A75" t="s">
        <v>62</v>
      </c>
      <c r="B75" s="190">
        <v>43995</v>
      </c>
      <c r="C75">
        <v>49</v>
      </c>
      <c r="D75" t="s">
        <v>455</v>
      </c>
      <c r="E75">
        <v>4545375</v>
      </c>
      <c r="F75" t="str">
        <f t="shared" si="3"/>
        <v>Residential</v>
      </c>
      <c r="G75">
        <f t="shared" si="4"/>
        <v>7</v>
      </c>
      <c r="H75" t="str">
        <f t="shared" si="5"/>
        <v>G</v>
      </c>
      <c r="J75" s="194" t="s">
        <v>40</v>
      </c>
      <c r="K75" s="193">
        <v>179097</v>
      </c>
      <c r="L75" s="193">
        <v>92992</v>
      </c>
    </row>
    <row r="76" spans="1:12" x14ac:dyDescent="0.25">
      <c r="A76" t="s">
        <v>62</v>
      </c>
      <c r="B76" s="190">
        <v>43995</v>
      </c>
      <c r="C76">
        <v>49</v>
      </c>
      <c r="D76" t="s">
        <v>456</v>
      </c>
      <c r="E76">
        <v>703384</v>
      </c>
      <c r="F76" t="str">
        <f t="shared" si="3"/>
        <v>Low Income Residential</v>
      </c>
      <c r="G76">
        <f t="shared" si="4"/>
        <v>7</v>
      </c>
      <c r="H76" t="str">
        <f t="shared" si="5"/>
        <v>G</v>
      </c>
      <c r="J76" s="194" t="s">
        <v>42</v>
      </c>
      <c r="K76" s="193">
        <v>21962</v>
      </c>
      <c r="L76" s="193">
        <v>7208</v>
      </c>
    </row>
    <row r="77" spans="1:12" x14ac:dyDescent="0.25">
      <c r="A77" t="s">
        <v>62</v>
      </c>
      <c r="B77" s="190">
        <v>43995</v>
      </c>
      <c r="C77">
        <v>49</v>
      </c>
      <c r="D77" t="s">
        <v>457</v>
      </c>
      <c r="E77">
        <v>393832</v>
      </c>
      <c r="F77" t="str">
        <f t="shared" si="3"/>
        <v>Small C&amp;I</v>
      </c>
      <c r="G77">
        <f t="shared" si="4"/>
        <v>7</v>
      </c>
      <c r="H77" t="str">
        <f t="shared" si="5"/>
        <v>G</v>
      </c>
      <c r="J77" s="192">
        <v>19</v>
      </c>
      <c r="K77" s="193"/>
      <c r="L77" s="193"/>
    </row>
    <row r="78" spans="1:12" x14ac:dyDescent="0.25">
      <c r="A78" t="s">
        <v>62</v>
      </c>
      <c r="B78" s="190">
        <v>43995</v>
      </c>
      <c r="C78">
        <v>49</v>
      </c>
      <c r="D78" t="s">
        <v>458</v>
      </c>
      <c r="E78">
        <v>371480</v>
      </c>
      <c r="F78" t="str">
        <f t="shared" si="3"/>
        <v>Medium C&amp;I</v>
      </c>
      <c r="G78">
        <f t="shared" si="4"/>
        <v>7</v>
      </c>
      <c r="H78" t="str">
        <f t="shared" si="5"/>
        <v>G</v>
      </c>
      <c r="J78" s="194" t="s">
        <v>44</v>
      </c>
      <c r="K78" s="193"/>
      <c r="L78" s="193">
        <v>1</v>
      </c>
    </row>
    <row r="79" spans="1:12" x14ac:dyDescent="0.25">
      <c r="A79" t="s">
        <v>62</v>
      </c>
      <c r="B79" s="190">
        <v>43995</v>
      </c>
      <c r="C79">
        <v>49</v>
      </c>
      <c r="D79" t="s">
        <v>459</v>
      </c>
      <c r="E79">
        <v>362701</v>
      </c>
      <c r="F79" t="str">
        <f t="shared" si="3"/>
        <v>Large C&amp;I</v>
      </c>
      <c r="G79">
        <f t="shared" si="4"/>
        <v>7</v>
      </c>
      <c r="H79" t="str">
        <f t="shared" si="5"/>
        <v>G</v>
      </c>
      <c r="J79" s="194" t="s">
        <v>41</v>
      </c>
      <c r="K79" s="193">
        <v>1647</v>
      </c>
      <c r="L79" s="193">
        <v>638</v>
      </c>
    </row>
    <row r="80" spans="1:12" x14ac:dyDescent="0.25">
      <c r="A80" t="s">
        <v>62</v>
      </c>
      <c r="B80" s="190">
        <v>43995</v>
      </c>
      <c r="C80">
        <v>49</v>
      </c>
      <c r="D80" t="s">
        <v>460</v>
      </c>
      <c r="E80">
        <v>11</v>
      </c>
      <c r="F80" t="str">
        <f t="shared" si="3"/>
        <v>OTHER</v>
      </c>
      <c r="G80">
        <f t="shared" si="4"/>
        <v>7</v>
      </c>
      <c r="H80" t="str">
        <f t="shared" si="5"/>
        <v>G</v>
      </c>
      <c r="J80" s="194" t="s">
        <v>43</v>
      </c>
      <c r="K80" s="193">
        <v>34</v>
      </c>
      <c r="L80" s="193">
        <v>19</v>
      </c>
    </row>
    <row r="81" spans="1:12" x14ac:dyDescent="0.25">
      <c r="A81" t="s">
        <v>63</v>
      </c>
      <c r="B81" s="190">
        <v>43995</v>
      </c>
      <c r="C81">
        <v>49</v>
      </c>
      <c r="D81" t="s">
        <v>449</v>
      </c>
      <c r="E81">
        <v>27046465</v>
      </c>
      <c r="F81" t="str">
        <f t="shared" si="3"/>
        <v>Residential</v>
      </c>
      <c r="G81">
        <f t="shared" si="4"/>
        <v>8</v>
      </c>
      <c r="H81" t="str">
        <f t="shared" si="5"/>
        <v>E</v>
      </c>
      <c r="J81" s="194" t="s">
        <v>40</v>
      </c>
      <c r="K81" s="193">
        <v>4845</v>
      </c>
      <c r="L81" s="193">
        <v>3028</v>
      </c>
    </row>
    <row r="82" spans="1:12" x14ac:dyDescent="0.25">
      <c r="A82" t="s">
        <v>63</v>
      </c>
      <c r="B82" s="190">
        <v>43995</v>
      </c>
      <c r="C82">
        <v>49</v>
      </c>
      <c r="D82" t="s">
        <v>450</v>
      </c>
      <c r="E82">
        <v>11040411</v>
      </c>
      <c r="F82" t="str">
        <f t="shared" si="3"/>
        <v>Low Income Residential</v>
      </c>
      <c r="G82">
        <f t="shared" si="4"/>
        <v>8</v>
      </c>
      <c r="H82" t="str">
        <f t="shared" si="5"/>
        <v>E</v>
      </c>
      <c r="J82" s="194" t="s">
        <v>42</v>
      </c>
      <c r="K82" s="193">
        <v>191</v>
      </c>
      <c r="L82" s="193">
        <v>86</v>
      </c>
    </row>
    <row r="83" spans="1:12" x14ac:dyDescent="0.25">
      <c r="A83" t="s">
        <v>63</v>
      </c>
      <c r="B83" s="190">
        <v>43995</v>
      </c>
      <c r="C83">
        <v>49</v>
      </c>
      <c r="D83" t="s">
        <v>451</v>
      </c>
      <c r="E83">
        <v>2977897</v>
      </c>
      <c r="F83" t="str">
        <f t="shared" si="3"/>
        <v>Small C&amp;I</v>
      </c>
      <c r="G83">
        <f t="shared" si="4"/>
        <v>8</v>
      </c>
      <c r="H83" t="str">
        <f t="shared" si="5"/>
        <v>E</v>
      </c>
      <c r="J83" s="192">
        <v>17</v>
      </c>
      <c r="K83" s="193"/>
      <c r="L83" s="193"/>
    </row>
    <row r="84" spans="1:12" x14ac:dyDescent="0.25">
      <c r="A84" t="s">
        <v>63</v>
      </c>
      <c r="B84" s="190">
        <v>43995</v>
      </c>
      <c r="C84">
        <v>49</v>
      </c>
      <c r="D84" t="s">
        <v>452</v>
      </c>
      <c r="E84">
        <v>1682049</v>
      </c>
      <c r="F84" t="str">
        <f t="shared" si="3"/>
        <v>Medium C&amp;I</v>
      </c>
      <c r="G84">
        <f t="shared" si="4"/>
        <v>8</v>
      </c>
      <c r="H84" t="str">
        <f t="shared" si="5"/>
        <v>E</v>
      </c>
      <c r="J84" s="194" t="s">
        <v>41</v>
      </c>
      <c r="K84" s="193">
        <v>1498</v>
      </c>
      <c r="L84" s="193">
        <v>680</v>
      </c>
    </row>
    <row r="85" spans="1:12" x14ac:dyDescent="0.25">
      <c r="A85" t="s">
        <v>63</v>
      </c>
      <c r="B85" s="190">
        <v>43995</v>
      </c>
      <c r="C85">
        <v>49</v>
      </c>
      <c r="D85" t="s">
        <v>453</v>
      </c>
      <c r="E85">
        <v>414073</v>
      </c>
      <c r="F85" t="str">
        <f t="shared" si="3"/>
        <v>Large C&amp;I</v>
      </c>
      <c r="G85">
        <f t="shared" si="4"/>
        <v>8</v>
      </c>
      <c r="H85" t="str">
        <f t="shared" si="5"/>
        <v>E</v>
      </c>
      <c r="J85" s="194" t="s">
        <v>40</v>
      </c>
      <c r="K85" s="193">
        <v>228</v>
      </c>
      <c r="L85" s="193">
        <v>160</v>
      </c>
    </row>
    <row r="86" spans="1:12" x14ac:dyDescent="0.25">
      <c r="A86" t="s">
        <v>63</v>
      </c>
      <c r="B86" s="190">
        <v>43995</v>
      </c>
      <c r="C86">
        <v>49</v>
      </c>
      <c r="D86" t="s">
        <v>454</v>
      </c>
      <c r="E86">
        <v>0</v>
      </c>
      <c r="F86" t="str">
        <f t="shared" si="3"/>
        <v>OTHER</v>
      </c>
      <c r="G86">
        <f t="shared" si="4"/>
        <v>8</v>
      </c>
      <c r="H86" t="str">
        <f t="shared" si="5"/>
        <v>E</v>
      </c>
      <c r="J86" s="192">
        <v>20</v>
      </c>
      <c r="K86" s="193"/>
      <c r="L86" s="193"/>
    </row>
    <row r="87" spans="1:12" x14ac:dyDescent="0.25">
      <c r="A87" t="s">
        <v>63</v>
      </c>
      <c r="B87" s="190">
        <v>43995</v>
      </c>
      <c r="C87">
        <v>49</v>
      </c>
      <c r="D87" t="s">
        <v>455</v>
      </c>
      <c r="E87">
        <v>19016150</v>
      </c>
      <c r="F87" t="str">
        <f t="shared" si="3"/>
        <v>Residential</v>
      </c>
      <c r="G87">
        <f t="shared" si="4"/>
        <v>8</v>
      </c>
      <c r="H87" t="str">
        <f t="shared" si="5"/>
        <v>G</v>
      </c>
      <c r="J87" s="194" t="s">
        <v>44</v>
      </c>
      <c r="K87" s="193">
        <v>14450056</v>
      </c>
      <c r="L87" s="193">
        <v>2838407</v>
      </c>
    </row>
    <row r="88" spans="1:12" x14ac:dyDescent="0.25">
      <c r="A88" t="s">
        <v>63</v>
      </c>
      <c r="B88" s="190">
        <v>43995</v>
      </c>
      <c r="C88">
        <v>49</v>
      </c>
      <c r="D88" t="s">
        <v>456</v>
      </c>
      <c r="E88">
        <v>5362002</v>
      </c>
      <c r="F88" t="str">
        <f t="shared" si="3"/>
        <v>Low Income Residential</v>
      </c>
      <c r="G88">
        <f t="shared" si="4"/>
        <v>8</v>
      </c>
      <c r="H88" t="str">
        <f t="shared" si="5"/>
        <v>G</v>
      </c>
      <c r="J88" s="194" t="s">
        <v>41</v>
      </c>
      <c r="K88" s="193">
        <v>1765444</v>
      </c>
      <c r="L88" s="193">
        <v>526838</v>
      </c>
    </row>
    <row r="89" spans="1:12" x14ac:dyDescent="0.25">
      <c r="A89" t="s">
        <v>63</v>
      </c>
      <c r="B89" s="190">
        <v>43995</v>
      </c>
      <c r="C89">
        <v>49</v>
      </c>
      <c r="D89" t="s">
        <v>457</v>
      </c>
      <c r="E89">
        <v>1039479</v>
      </c>
      <c r="F89" t="str">
        <f t="shared" si="3"/>
        <v>Small C&amp;I</v>
      </c>
      <c r="G89">
        <f t="shared" si="4"/>
        <v>8</v>
      </c>
      <c r="H89" t="str">
        <f t="shared" si="5"/>
        <v>G</v>
      </c>
      <c r="J89" s="194" t="s">
        <v>43</v>
      </c>
      <c r="K89" s="193">
        <v>10974924</v>
      </c>
      <c r="L89" s="193">
        <v>2283450</v>
      </c>
    </row>
    <row r="90" spans="1:12" x14ac:dyDescent="0.25">
      <c r="A90" t="s">
        <v>63</v>
      </c>
      <c r="B90" s="190">
        <v>43995</v>
      </c>
      <c r="C90">
        <v>49</v>
      </c>
      <c r="D90" t="s">
        <v>458</v>
      </c>
      <c r="E90">
        <v>1140993</v>
      </c>
      <c r="F90" t="str">
        <f t="shared" si="3"/>
        <v>Medium C&amp;I</v>
      </c>
      <c r="G90">
        <f t="shared" si="4"/>
        <v>8</v>
      </c>
      <c r="H90" t="str">
        <f t="shared" si="5"/>
        <v>G</v>
      </c>
      <c r="J90" s="194" t="s">
        <v>40</v>
      </c>
      <c r="K90" s="193">
        <v>27637604</v>
      </c>
      <c r="L90" s="193">
        <v>10582202</v>
      </c>
    </row>
    <row r="91" spans="1:12" x14ac:dyDescent="0.25">
      <c r="A91" t="s">
        <v>63</v>
      </c>
      <c r="B91" s="190">
        <v>43995</v>
      </c>
      <c r="C91">
        <v>49</v>
      </c>
      <c r="D91" t="s">
        <v>459</v>
      </c>
      <c r="E91">
        <v>392182</v>
      </c>
      <c r="F91" t="str">
        <f t="shared" si="3"/>
        <v>Large C&amp;I</v>
      </c>
      <c r="G91">
        <f t="shared" si="4"/>
        <v>8</v>
      </c>
      <c r="H91" t="str">
        <f t="shared" si="5"/>
        <v>G</v>
      </c>
      <c r="J91" s="194" t="s">
        <v>42</v>
      </c>
      <c r="K91" s="193">
        <v>5793392</v>
      </c>
      <c r="L91" s="193">
        <v>1171533</v>
      </c>
    </row>
    <row r="92" spans="1:12" x14ac:dyDescent="0.25">
      <c r="A92" t="s">
        <v>63</v>
      </c>
      <c r="B92" s="190">
        <v>43995</v>
      </c>
      <c r="C92">
        <v>49</v>
      </c>
      <c r="D92" t="s">
        <v>460</v>
      </c>
      <c r="E92">
        <v>11</v>
      </c>
      <c r="F92" t="str">
        <f t="shared" si="3"/>
        <v>OTHER</v>
      </c>
      <c r="G92">
        <f t="shared" si="4"/>
        <v>8</v>
      </c>
      <c r="H92" t="str">
        <f t="shared" si="5"/>
        <v>G</v>
      </c>
    </row>
    <row r="93" spans="1:12" x14ac:dyDescent="0.25">
      <c r="A93" t="s">
        <v>65</v>
      </c>
      <c r="B93" s="190">
        <v>43995</v>
      </c>
      <c r="C93">
        <v>49</v>
      </c>
      <c r="D93" t="s">
        <v>449</v>
      </c>
      <c r="E93">
        <v>42832609</v>
      </c>
      <c r="F93" t="str">
        <f t="shared" si="3"/>
        <v>Residential</v>
      </c>
      <c r="G93">
        <f t="shared" si="4"/>
        <v>9</v>
      </c>
      <c r="H93" t="str">
        <f t="shared" si="5"/>
        <v>E</v>
      </c>
    </row>
    <row r="94" spans="1:12" x14ac:dyDescent="0.25">
      <c r="A94" t="s">
        <v>65</v>
      </c>
      <c r="B94" s="190">
        <v>43995</v>
      </c>
      <c r="C94">
        <v>49</v>
      </c>
      <c r="D94" t="s">
        <v>450</v>
      </c>
      <c r="E94">
        <v>13556402</v>
      </c>
      <c r="F94" t="str">
        <f t="shared" si="3"/>
        <v>Low Income Residential</v>
      </c>
      <c r="G94">
        <f t="shared" si="4"/>
        <v>9</v>
      </c>
      <c r="H94" t="str">
        <f t="shared" si="5"/>
        <v>E</v>
      </c>
    </row>
    <row r="95" spans="1:12" x14ac:dyDescent="0.25">
      <c r="A95" t="s">
        <v>65</v>
      </c>
      <c r="B95" s="190">
        <v>43995</v>
      </c>
      <c r="C95">
        <v>49</v>
      </c>
      <c r="D95" t="s">
        <v>451</v>
      </c>
      <c r="E95">
        <v>5906550</v>
      </c>
      <c r="F95" t="str">
        <f t="shared" si="3"/>
        <v>Small C&amp;I</v>
      </c>
      <c r="G95">
        <f t="shared" si="4"/>
        <v>9</v>
      </c>
      <c r="H95" t="str">
        <f t="shared" si="5"/>
        <v>E</v>
      </c>
    </row>
    <row r="96" spans="1:12" x14ac:dyDescent="0.25">
      <c r="A96" t="s">
        <v>65</v>
      </c>
      <c r="B96" s="190">
        <v>43995</v>
      </c>
      <c r="C96">
        <v>49</v>
      </c>
      <c r="D96" t="s">
        <v>452</v>
      </c>
      <c r="E96">
        <v>5533764</v>
      </c>
      <c r="F96" t="str">
        <f t="shared" si="3"/>
        <v>Medium C&amp;I</v>
      </c>
      <c r="G96">
        <f t="shared" si="4"/>
        <v>9</v>
      </c>
      <c r="H96" t="str">
        <f t="shared" si="5"/>
        <v>E</v>
      </c>
    </row>
    <row r="97" spans="1:8" x14ac:dyDescent="0.25">
      <c r="A97" t="s">
        <v>65</v>
      </c>
      <c r="B97" s="190">
        <v>43995</v>
      </c>
      <c r="C97">
        <v>49</v>
      </c>
      <c r="D97" t="s">
        <v>453</v>
      </c>
      <c r="E97">
        <v>4116200</v>
      </c>
      <c r="F97" t="str">
        <f t="shared" si="3"/>
        <v>Large C&amp;I</v>
      </c>
      <c r="G97">
        <f t="shared" si="4"/>
        <v>9</v>
      </c>
      <c r="H97" t="str">
        <f t="shared" si="5"/>
        <v>E</v>
      </c>
    </row>
    <row r="98" spans="1:8" x14ac:dyDescent="0.25">
      <c r="A98" t="s">
        <v>65</v>
      </c>
      <c r="B98" s="190">
        <v>43995</v>
      </c>
      <c r="C98">
        <v>49</v>
      </c>
      <c r="D98" t="s">
        <v>454</v>
      </c>
      <c r="E98">
        <v>0</v>
      </c>
      <c r="F98" t="str">
        <f t="shared" si="3"/>
        <v>OTHER</v>
      </c>
      <c r="G98">
        <f t="shared" si="4"/>
        <v>9</v>
      </c>
      <c r="H98" t="str">
        <f t="shared" si="5"/>
        <v>E</v>
      </c>
    </row>
    <row r="99" spans="1:8" x14ac:dyDescent="0.25">
      <c r="A99" t="s">
        <v>65</v>
      </c>
      <c r="B99" s="190">
        <v>43995</v>
      </c>
      <c r="C99">
        <v>49</v>
      </c>
      <c r="D99" t="s">
        <v>455</v>
      </c>
      <c r="E99">
        <v>29735933</v>
      </c>
      <c r="F99" t="str">
        <f t="shared" si="3"/>
        <v>Residential</v>
      </c>
      <c r="G99">
        <f t="shared" si="4"/>
        <v>9</v>
      </c>
      <c r="H99" t="str">
        <f t="shared" si="5"/>
        <v>G</v>
      </c>
    </row>
    <row r="100" spans="1:8" x14ac:dyDescent="0.25">
      <c r="A100" t="s">
        <v>65</v>
      </c>
      <c r="B100" s="190">
        <v>43995</v>
      </c>
      <c r="C100">
        <v>49</v>
      </c>
      <c r="D100" t="s">
        <v>456</v>
      </c>
      <c r="E100">
        <v>6799552</v>
      </c>
      <c r="F100" t="str">
        <f t="shared" si="3"/>
        <v>Low Income Residential</v>
      </c>
      <c r="G100">
        <f t="shared" si="4"/>
        <v>9</v>
      </c>
      <c r="H100" t="str">
        <f t="shared" si="5"/>
        <v>G</v>
      </c>
    </row>
    <row r="101" spans="1:8" x14ac:dyDescent="0.25">
      <c r="A101" t="s">
        <v>65</v>
      </c>
      <c r="B101" s="190">
        <v>43995</v>
      </c>
      <c r="C101">
        <v>49</v>
      </c>
      <c r="D101" t="s">
        <v>457</v>
      </c>
      <c r="E101">
        <v>2023739</v>
      </c>
      <c r="F101" t="str">
        <f t="shared" si="3"/>
        <v>Small C&amp;I</v>
      </c>
      <c r="G101">
        <f t="shared" si="4"/>
        <v>9</v>
      </c>
      <c r="H101" t="str">
        <f t="shared" si="5"/>
        <v>G</v>
      </c>
    </row>
    <row r="102" spans="1:8" x14ac:dyDescent="0.25">
      <c r="A102" t="s">
        <v>65</v>
      </c>
      <c r="B102" s="190">
        <v>43995</v>
      </c>
      <c r="C102">
        <v>49</v>
      </c>
      <c r="D102" t="s">
        <v>458</v>
      </c>
      <c r="E102">
        <v>2286255</v>
      </c>
      <c r="F102" t="str">
        <f t="shared" si="3"/>
        <v>Medium C&amp;I</v>
      </c>
      <c r="G102">
        <f t="shared" si="4"/>
        <v>9</v>
      </c>
      <c r="H102" t="str">
        <f t="shared" si="5"/>
        <v>G</v>
      </c>
    </row>
    <row r="103" spans="1:8" x14ac:dyDescent="0.25">
      <c r="A103" t="s">
        <v>65</v>
      </c>
      <c r="B103" s="190">
        <v>43995</v>
      </c>
      <c r="C103">
        <v>49</v>
      </c>
      <c r="D103" t="s">
        <v>459</v>
      </c>
      <c r="E103">
        <v>1767572</v>
      </c>
      <c r="F103" t="str">
        <f t="shared" si="3"/>
        <v>Large C&amp;I</v>
      </c>
      <c r="G103">
        <f t="shared" si="4"/>
        <v>9</v>
      </c>
      <c r="H103" t="str">
        <f t="shared" si="5"/>
        <v>G</v>
      </c>
    </row>
    <row r="104" spans="1:8" x14ac:dyDescent="0.25">
      <c r="A104" t="s">
        <v>65</v>
      </c>
      <c r="B104" s="190">
        <v>43995</v>
      </c>
      <c r="C104">
        <v>49</v>
      </c>
      <c r="D104" t="s">
        <v>460</v>
      </c>
      <c r="E104">
        <v>1180</v>
      </c>
      <c r="F104" t="str">
        <f t="shared" si="3"/>
        <v>OTHER</v>
      </c>
      <c r="G104">
        <f t="shared" si="4"/>
        <v>9</v>
      </c>
      <c r="H104" t="str">
        <f t="shared" si="5"/>
        <v>G</v>
      </c>
    </row>
    <row r="105" spans="1:8" x14ac:dyDescent="0.25">
      <c r="A105" t="s">
        <v>68</v>
      </c>
      <c r="B105" s="190">
        <v>43995</v>
      </c>
      <c r="C105">
        <v>49</v>
      </c>
      <c r="D105" t="s">
        <v>449</v>
      </c>
      <c r="E105">
        <v>18374147</v>
      </c>
      <c r="F105" t="str">
        <f t="shared" si="3"/>
        <v>Residential</v>
      </c>
      <c r="G105">
        <f t="shared" si="4"/>
        <v>13</v>
      </c>
      <c r="H105" t="str">
        <f t="shared" si="5"/>
        <v>E</v>
      </c>
    </row>
    <row r="106" spans="1:8" x14ac:dyDescent="0.25">
      <c r="A106" t="s">
        <v>68</v>
      </c>
      <c r="B106" s="190">
        <v>43995</v>
      </c>
      <c r="C106">
        <v>49</v>
      </c>
      <c r="D106" t="s">
        <v>450</v>
      </c>
      <c r="E106">
        <v>1087682</v>
      </c>
      <c r="F106" t="str">
        <f t="shared" si="3"/>
        <v>Low Income Residential</v>
      </c>
      <c r="G106">
        <f t="shared" si="4"/>
        <v>13</v>
      </c>
      <c r="H106" t="str">
        <f t="shared" si="5"/>
        <v>E</v>
      </c>
    </row>
    <row r="107" spans="1:8" x14ac:dyDescent="0.25">
      <c r="A107" t="s">
        <v>68</v>
      </c>
      <c r="B107" s="190">
        <v>43995</v>
      </c>
      <c r="C107">
        <v>49</v>
      </c>
      <c r="D107" t="s">
        <v>451</v>
      </c>
      <c r="E107">
        <v>3817225</v>
      </c>
      <c r="F107" t="str">
        <f t="shared" si="3"/>
        <v>Small C&amp;I</v>
      </c>
      <c r="G107">
        <f t="shared" si="4"/>
        <v>13</v>
      </c>
      <c r="H107" t="str">
        <f t="shared" si="5"/>
        <v>E</v>
      </c>
    </row>
    <row r="108" spans="1:8" x14ac:dyDescent="0.25">
      <c r="A108" t="s">
        <v>68</v>
      </c>
      <c r="B108" s="190">
        <v>43995</v>
      </c>
      <c r="C108">
        <v>49</v>
      </c>
      <c r="D108" t="s">
        <v>452</v>
      </c>
      <c r="E108">
        <v>6998088</v>
      </c>
      <c r="F108" t="str">
        <f t="shared" si="3"/>
        <v>Medium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25">
      <c r="A109" t="s">
        <v>68</v>
      </c>
      <c r="B109" s="190">
        <v>43995</v>
      </c>
      <c r="C109">
        <v>49</v>
      </c>
      <c r="D109" t="s">
        <v>453</v>
      </c>
      <c r="E109">
        <v>10761637</v>
      </c>
      <c r="F109" t="str">
        <f t="shared" si="3"/>
        <v>Large C&amp;I</v>
      </c>
      <c r="G109">
        <f t="shared" si="6"/>
        <v>13</v>
      </c>
      <c r="H109" t="str">
        <f t="shared" si="5"/>
        <v>E</v>
      </c>
    </row>
    <row r="110" spans="1:8" x14ac:dyDescent="0.25">
      <c r="A110" t="s">
        <v>68</v>
      </c>
      <c r="B110" s="190">
        <v>43995</v>
      </c>
      <c r="C110">
        <v>49</v>
      </c>
      <c r="D110" t="s">
        <v>454</v>
      </c>
      <c r="E110">
        <v>32929</v>
      </c>
      <c r="F110" t="str">
        <f t="shared" si="3"/>
        <v>OTHER</v>
      </c>
      <c r="G110">
        <f t="shared" si="6"/>
        <v>13</v>
      </c>
      <c r="H110" t="str">
        <f t="shared" si="5"/>
        <v>E</v>
      </c>
    </row>
    <row r="111" spans="1:8" x14ac:dyDescent="0.25">
      <c r="A111" t="s">
        <v>68</v>
      </c>
      <c r="B111" s="190">
        <v>43995</v>
      </c>
      <c r="C111">
        <v>49</v>
      </c>
      <c r="D111" t="s">
        <v>455</v>
      </c>
      <c r="E111">
        <v>5963707</v>
      </c>
      <c r="F111" t="str">
        <f t="shared" si="3"/>
        <v>Residential</v>
      </c>
      <c r="G111">
        <f t="shared" si="6"/>
        <v>13</v>
      </c>
      <c r="H111" t="str">
        <f t="shared" si="5"/>
        <v>G</v>
      </c>
    </row>
    <row r="112" spans="1:8" x14ac:dyDescent="0.25">
      <c r="A112" t="s">
        <v>68</v>
      </c>
      <c r="B112" s="190">
        <v>43995</v>
      </c>
      <c r="C112">
        <v>49</v>
      </c>
      <c r="D112" t="s">
        <v>456</v>
      </c>
      <c r="E112">
        <v>283474</v>
      </c>
      <c r="F112" t="str">
        <f t="shared" si="3"/>
        <v>Low Income Residential</v>
      </c>
      <c r="G112">
        <f t="shared" si="6"/>
        <v>13</v>
      </c>
      <c r="H112" t="str">
        <f t="shared" si="5"/>
        <v>G</v>
      </c>
    </row>
    <row r="113" spans="1:8" x14ac:dyDescent="0.25">
      <c r="A113" t="s">
        <v>68</v>
      </c>
      <c r="B113" s="190">
        <v>43995</v>
      </c>
      <c r="C113">
        <v>49</v>
      </c>
      <c r="D113" t="s">
        <v>457</v>
      </c>
      <c r="E113">
        <v>639668</v>
      </c>
      <c r="F113" t="str">
        <f t="shared" si="3"/>
        <v>Small C&amp;I</v>
      </c>
      <c r="G113">
        <f t="shared" si="6"/>
        <v>13</v>
      </c>
      <c r="H113" t="str">
        <f t="shared" si="5"/>
        <v>G</v>
      </c>
    </row>
    <row r="114" spans="1:8" x14ac:dyDescent="0.25">
      <c r="A114" t="s">
        <v>68</v>
      </c>
      <c r="B114" s="190">
        <v>43995</v>
      </c>
      <c r="C114">
        <v>49</v>
      </c>
      <c r="D114" t="s">
        <v>458</v>
      </c>
      <c r="E114">
        <v>1394921</v>
      </c>
      <c r="F114" t="str">
        <f t="shared" si="3"/>
        <v>Medium C&amp;I</v>
      </c>
      <c r="G114">
        <f t="shared" si="6"/>
        <v>13</v>
      </c>
      <c r="H114" t="str">
        <f t="shared" si="5"/>
        <v>G</v>
      </c>
    </row>
    <row r="115" spans="1:8" x14ac:dyDescent="0.25">
      <c r="A115" t="s">
        <v>68</v>
      </c>
      <c r="B115" s="190">
        <v>43995</v>
      </c>
      <c r="C115">
        <v>49</v>
      </c>
      <c r="D115" t="s">
        <v>459</v>
      </c>
      <c r="E115">
        <v>2455722</v>
      </c>
      <c r="F115" t="str">
        <f t="shared" si="3"/>
        <v>Large C&amp;I</v>
      </c>
      <c r="G115">
        <f t="shared" si="6"/>
        <v>13</v>
      </c>
      <c r="H115" t="str">
        <f t="shared" si="5"/>
        <v>G</v>
      </c>
    </row>
    <row r="116" spans="1:8" x14ac:dyDescent="0.25">
      <c r="A116" t="s">
        <v>68</v>
      </c>
      <c r="B116" s="190">
        <v>43995</v>
      </c>
      <c r="C116">
        <v>49</v>
      </c>
      <c r="D116" t="s">
        <v>460</v>
      </c>
      <c r="E116">
        <v>1864</v>
      </c>
      <c r="F116" t="str">
        <f t="shared" si="3"/>
        <v>OTHER</v>
      </c>
      <c r="G116">
        <f t="shared" si="6"/>
        <v>13</v>
      </c>
      <c r="H116" t="str">
        <f t="shared" si="5"/>
        <v>G</v>
      </c>
    </row>
    <row r="117" spans="1:8" x14ac:dyDescent="0.25">
      <c r="A117" t="s">
        <v>69</v>
      </c>
      <c r="B117" s="190">
        <v>43995</v>
      </c>
      <c r="C117">
        <v>49</v>
      </c>
      <c r="D117" t="s">
        <v>449</v>
      </c>
      <c r="E117">
        <v>19838584</v>
      </c>
      <c r="F117" t="str">
        <f t="shared" si="3"/>
        <v>Residential</v>
      </c>
      <c r="G117">
        <f t="shared" si="6"/>
        <v>14</v>
      </c>
      <c r="H117" t="str">
        <f t="shared" si="5"/>
        <v>E</v>
      </c>
    </row>
    <row r="118" spans="1:8" x14ac:dyDescent="0.25">
      <c r="A118" t="s">
        <v>69</v>
      </c>
      <c r="B118" s="190">
        <v>43995</v>
      </c>
      <c r="C118">
        <v>49</v>
      </c>
      <c r="D118" t="s">
        <v>450</v>
      </c>
      <c r="E118">
        <v>1224529</v>
      </c>
      <c r="F118" t="str">
        <f t="shared" si="3"/>
        <v>Low Income Residential</v>
      </c>
      <c r="G118">
        <f t="shared" si="6"/>
        <v>14</v>
      </c>
      <c r="H118" t="str">
        <f t="shared" si="5"/>
        <v>E</v>
      </c>
    </row>
    <row r="119" spans="1:8" x14ac:dyDescent="0.25">
      <c r="A119" t="s">
        <v>69</v>
      </c>
      <c r="B119" s="190">
        <v>43995</v>
      </c>
      <c r="C119">
        <v>49</v>
      </c>
      <c r="D119" t="s">
        <v>451</v>
      </c>
      <c r="E119">
        <v>3415614</v>
      </c>
      <c r="F119" t="str">
        <f t="shared" si="3"/>
        <v>Small C&amp;I</v>
      </c>
      <c r="G119">
        <f t="shared" si="6"/>
        <v>14</v>
      </c>
      <c r="H119" t="str">
        <f t="shared" si="5"/>
        <v>E</v>
      </c>
    </row>
    <row r="120" spans="1:8" x14ac:dyDescent="0.25">
      <c r="A120" t="s">
        <v>69</v>
      </c>
      <c r="B120" s="190">
        <v>43995</v>
      </c>
      <c r="C120">
        <v>49</v>
      </c>
      <c r="D120" t="s">
        <v>452</v>
      </c>
      <c r="E120">
        <v>5668855</v>
      </c>
      <c r="F120" t="str">
        <f t="shared" si="3"/>
        <v>Medium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25">
      <c r="A121" t="s">
        <v>69</v>
      </c>
      <c r="B121" s="190">
        <v>43995</v>
      </c>
      <c r="C121">
        <v>49</v>
      </c>
      <c r="D121" t="s">
        <v>453</v>
      </c>
      <c r="E121">
        <v>7139220</v>
      </c>
      <c r="F121" t="str">
        <f t="shared" si="3"/>
        <v>Large C&amp;I</v>
      </c>
      <c r="G121">
        <f t="shared" si="7"/>
        <v>14</v>
      </c>
      <c r="H121" t="str">
        <f t="shared" si="5"/>
        <v>E</v>
      </c>
    </row>
    <row r="122" spans="1:8" x14ac:dyDescent="0.25">
      <c r="A122" t="s">
        <v>69</v>
      </c>
      <c r="B122" s="190">
        <v>43995</v>
      </c>
      <c r="C122">
        <v>49</v>
      </c>
      <c r="D122" t="s">
        <v>454</v>
      </c>
      <c r="E122">
        <v>18750</v>
      </c>
      <c r="F122" t="str">
        <f t="shared" si="3"/>
        <v>OTHER</v>
      </c>
      <c r="G122">
        <f t="shared" si="7"/>
        <v>14</v>
      </c>
      <c r="H122" t="str">
        <f t="shared" si="5"/>
        <v>E</v>
      </c>
    </row>
    <row r="123" spans="1:8" x14ac:dyDescent="0.25">
      <c r="A123" t="s">
        <v>69</v>
      </c>
      <c r="B123" s="190">
        <v>43995</v>
      </c>
      <c r="C123">
        <v>49</v>
      </c>
      <c r="D123" t="s">
        <v>455</v>
      </c>
      <c r="E123">
        <v>9617075</v>
      </c>
      <c r="F123" t="str">
        <f t="shared" si="3"/>
        <v>Residential</v>
      </c>
      <c r="G123">
        <f t="shared" si="7"/>
        <v>14</v>
      </c>
      <c r="H123" t="str">
        <f t="shared" si="5"/>
        <v>G</v>
      </c>
    </row>
    <row r="124" spans="1:8" x14ac:dyDescent="0.25">
      <c r="A124" t="s">
        <v>69</v>
      </c>
      <c r="B124" s="190">
        <v>43995</v>
      </c>
      <c r="C124">
        <v>49</v>
      </c>
      <c r="D124" t="s">
        <v>456</v>
      </c>
      <c r="E124">
        <v>378022</v>
      </c>
      <c r="F124" t="str">
        <f t="shared" si="3"/>
        <v>Low Income Residential</v>
      </c>
      <c r="G124">
        <f t="shared" si="7"/>
        <v>14</v>
      </c>
      <c r="H124" t="str">
        <f t="shared" si="5"/>
        <v>G</v>
      </c>
    </row>
    <row r="125" spans="1:8" x14ac:dyDescent="0.25">
      <c r="A125" t="s">
        <v>69</v>
      </c>
      <c r="B125" s="190">
        <v>43995</v>
      </c>
      <c r="C125">
        <v>49</v>
      </c>
      <c r="D125" t="s">
        <v>457</v>
      </c>
      <c r="E125">
        <v>1017563</v>
      </c>
      <c r="F125" t="str">
        <f t="shared" si="3"/>
        <v>Small C&amp;I</v>
      </c>
      <c r="G125">
        <f t="shared" si="7"/>
        <v>14</v>
      </c>
      <c r="H125" t="str">
        <f t="shared" si="5"/>
        <v>G</v>
      </c>
    </row>
    <row r="126" spans="1:8" x14ac:dyDescent="0.25">
      <c r="A126" t="s">
        <v>69</v>
      </c>
      <c r="B126" s="190">
        <v>43995</v>
      </c>
      <c r="C126">
        <v>49</v>
      </c>
      <c r="D126" t="s">
        <v>458</v>
      </c>
      <c r="E126">
        <v>1478786</v>
      </c>
      <c r="F126" t="str">
        <f t="shared" si="3"/>
        <v>Medium C&amp;I</v>
      </c>
      <c r="G126">
        <f t="shared" si="7"/>
        <v>14</v>
      </c>
      <c r="H126" t="str">
        <f t="shared" si="5"/>
        <v>G</v>
      </c>
    </row>
    <row r="127" spans="1:8" x14ac:dyDescent="0.25">
      <c r="A127" t="s">
        <v>69</v>
      </c>
      <c r="B127" s="190">
        <v>43995</v>
      </c>
      <c r="C127">
        <v>49</v>
      </c>
      <c r="D127" t="s">
        <v>459</v>
      </c>
      <c r="E127">
        <v>1003134</v>
      </c>
      <c r="F127" t="str">
        <f t="shared" si="3"/>
        <v>Large C&amp;I</v>
      </c>
      <c r="G127">
        <f t="shared" si="7"/>
        <v>14</v>
      </c>
      <c r="H127" t="str">
        <f t="shared" si="5"/>
        <v>G</v>
      </c>
    </row>
    <row r="128" spans="1:8" x14ac:dyDescent="0.25">
      <c r="A128" t="s">
        <v>69</v>
      </c>
      <c r="B128" s="190">
        <v>43995</v>
      </c>
      <c r="C128">
        <v>49</v>
      </c>
      <c r="D128" t="s">
        <v>460</v>
      </c>
      <c r="E128">
        <v>8435</v>
      </c>
      <c r="F128" t="str">
        <f t="shared" si="3"/>
        <v>OTHER</v>
      </c>
      <c r="G128">
        <f t="shared" si="7"/>
        <v>14</v>
      </c>
      <c r="H128" t="str">
        <f t="shared" si="5"/>
        <v>G</v>
      </c>
    </row>
    <row r="129" spans="1:8" x14ac:dyDescent="0.25">
      <c r="A129" t="s">
        <v>70</v>
      </c>
      <c r="B129" s="190">
        <v>43995</v>
      </c>
      <c r="C129">
        <v>49</v>
      </c>
      <c r="D129" t="s">
        <v>449</v>
      </c>
      <c r="E129">
        <v>179097</v>
      </c>
      <c r="F129" t="str">
        <f t="shared" si="3"/>
        <v>Residential</v>
      </c>
      <c r="G129">
        <f t="shared" si="7"/>
        <v>15</v>
      </c>
      <c r="H129" t="str">
        <f t="shared" si="5"/>
        <v>E</v>
      </c>
    </row>
    <row r="130" spans="1:8" x14ac:dyDescent="0.25">
      <c r="A130" t="s">
        <v>70</v>
      </c>
      <c r="B130" s="190">
        <v>43995</v>
      </c>
      <c r="C130">
        <v>49</v>
      </c>
      <c r="D130" t="s">
        <v>450</v>
      </c>
      <c r="E130">
        <v>15494</v>
      </c>
      <c r="F130" t="str">
        <f t="shared" si="3"/>
        <v>Low Income Residential</v>
      </c>
      <c r="G130">
        <f t="shared" si="7"/>
        <v>15</v>
      </c>
      <c r="H130" t="str">
        <f t="shared" si="5"/>
        <v>E</v>
      </c>
    </row>
    <row r="131" spans="1:8" x14ac:dyDescent="0.25">
      <c r="A131" t="s">
        <v>70</v>
      </c>
      <c r="B131" s="190">
        <v>43995</v>
      </c>
      <c r="C131">
        <v>49</v>
      </c>
      <c r="D131" t="s">
        <v>451</v>
      </c>
      <c r="E131">
        <v>21962</v>
      </c>
      <c r="F131" t="str">
        <f t="shared" ref="F131:F149" si="8">TRIM(MID(D131,4,50))</f>
        <v>Small C&amp;I</v>
      </c>
      <c r="G131">
        <f t="shared" si="7"/>
        <v>15</v>
      </c>
      <c r="H131" t="str">
        <f t="shared" ref="H131:H149" si="9">LEFT(D131,1)</f>
        <v>E</v>
      </c>
    </row>
    <row r="132" spans="1:8" x14ac:dyDescent="0.25">
      <c r="A132" t="s">
        <v>70</v>
      </c>
      <c r="B132" s="190">
        <v>43995</v>
      </c>
      <c r="C132">
        <v>49</v>
      </c>
      <c r="D132" t="s">
        <v>452</v>
      </c>
      <c r="E132">
        <v>3837</v>
      </c>
      <c r="F132" t="str">
        <f t="shared" si="8"/>
        <v>Medium C&amp;I</v>
      </c>
      <c r="G132">
        <f t="shared" ref="G132:G143" si="10">VALUE(TRIM(MID(A132,6,2)))</f>
        <v>15</v>
      </c>
      <c r="H132" t="str">
        <f t="shared" si="9"/>
        <v>E</v>
      </c>
    </row>
    <row r="133" spans="1:8" x14ac:dyDescent="0.25">
      <c r="A133" t="s">
        <v>70</v>
      </c>
      <c r="B133" s="190">
        <v>43995</v>
      </c>
      <c r="C133">
        <v>49</v>
      </c>
      <c r="D133" t="s">
        <v>453</v>
      </c>
      <c r="E133">
        <v>675</v>
      </c>
      <c r="F133" t="str">
        <f t="shared" si="8"/>
        <v>Large C&amp;I</v>
      </c>
      <c r="G133">
        <f t="shared" si="10"/>
        <v>15</v>
      </c>
      <c r="H133" t="str">
        <f t="shared" si="9"/>
        <v>E</v>
      </c>
    </row>
    <row r="134" spans="1:8" x14ac:dyDescent="0.25">
      <c r="A134" t="s">
        <v>70</v>
      </c>
      <c r="B134" s="190">
        <v>43995</v>
      </c>
      <c r="C134">
        <v>49</v>
      </c>
      <c r="D134" t="s">
        <v>454</v>
      </c>
      <c r="E134">
        <v>1</v>
      </c>
      <c r="F134" t="str">
        <f t="shared" si="8"/>
        <v>OTHER</v>
      </c>
      <c r="G134">
        <f t="shared" si="10"/>
        <v>15</v>
      </c>
      <c r="H134" t="str">
        <f t="shared" si="9"/>
        <v>E</v>
      </c>
    </row>
    <row r="135" spans="1:8" x14ac:dyDescent="0.25">
      <c r="A135" t="s">
        <v>70</v>
      </c>
      <c r="B135" s="190">
        <v>43995</v>
      </c>
      <c r="C135">
        <v>49</v>
      </c>
      <c r="D135" t="s">
        <v>455</v>
      </c>
      <c r="E135">
        <v>92992</v>
      </c>
      <c r="F135" t="str">
        <f t="shared" si="8"/>
        <v>Residential</v>
      </c>
      <c r="G135">
        <f t="shared" si="10"/>
        <v>15</v>
      </c>
      <c r="H135" t="str">
        <f t="shared" si="9"/>
        <v>G</v>
      </c>
    </row>
    <row r="136" spans="1:8" x14ac:dyDescent="0.25">
      <c r="A136" t="s">
        <v>70</v>
      </c>
      <c r="B136" s="190">
        <v>43995</v>
      </c>
      <c r="C136">
        <v>49</v>
      </c>
      <c r="D136" t="s">
        <v>456</v>
      </c>
      <c r="E136">
        <v>9296</v>
      </c>
      <c r="F136" t="str">
        <f t="shared" si="8"/>
        <v>Low Income Residential</v>
      </c>
      <c r="G136">
        <f t="shared" si="10"/>
        <v>15</v>
      </c>
      <c r="H136" t="str">
        <f t="shared" si="9"/>
        <v>G</v>
      </c>
    </row>
    <row r="137" spans="1:8" x14ac:dyDescent="0.25">
      <c r="A137" t="s">
        <v>70</v>
      </c>
      <c r="B137" s="190">
        <v>43995</v>
      </c>
      <c r="C137">
        <v>49</v>
      </c>
      <c r="D137" t="s">
        <v>457</v>
      </c>
      <c r="E137">
        <v>7208</v>
      </c>
      <c r="F137" t="str">
        <f t="shared" si="8"/>
        <v>Small C&amp;I</v>
      </c>
      <c r="G137">
        <f t="shared" si="10"/>
        <v>15</v>
      </c>
      <c r="H137" t="str">
        <f t="shared" si="9"/>
        <v>G</v>
      </c>
    </row>
    <row r="138" spans="1:8" x14ac:dyDescent="0.25">
      <c r="A138" t="s">
        <v>70</v>
      </c>
      <c r="B138" s="190">
        <v>43995</v>
      </c>
      <c r="C138">
        <v>49</v>
      </c>
      <c r="D138" t="s">
        <v>458</v>
      </c>
      <c r="E138">
        <v>1947</v>
      </c>
      <c r="F138" t="str">
        <f t="shared" si="8"/>
        <v>Medium C&amp;I</v>
      </c>
      <c r="G138">
        <f t="shared" si="10"/>
        <v>15</v>
      </c>
      <c r="H138" t="str">
        <f t="shared" si="9"/>
        <v>G</v>
      </c>
    </row>
    <row r="139" spans="1:8" x14ac:dyDescent="0.25">
      <c r="A139" t="s">
        <v>70</v>
      </c>
      <c r="B139" s="190">
        <v>43995</v>
      </c>
      <c r="C139">
        <v>49</v>
      </c>
      <c r="D139" t="s">
        <v>459</v>
      </c>
      <c r="E139">
        <v>240</v>
      </c>
      <c r="F139" t="str">
        <f t="shared" si="8"/>
        <v>Large C&amp;I</v>
      </c>
      <c r="G139">
        <f t="shared" si="10"/>
        <v>15</v>
      </c>
      <c r="H139" t="str">
        <f t="shared" si="9"/>
        <v>G</v>
      </c>
    </row>
    <row r="140" spans="1:8" x14ac:dyDescent="0.25">
      <c r="A140" t="s">
        <v>70</v>
      </c>
      <c r="B140" s="190">
        <v>43995</v>
      </c>
      <c r="C140">
        <v>49</v>
      </c>
      <c r="D140" t="s">
        <v>460</v>
      </c>
      <c r="E140">
        <v>13</v>
      </c>
      <c r="F140" t="str">
        <f t="shared" si="8"/>
        <v>OTHER</v>
      </c>
      <c r="G140">
        <f t="shared" si="10"/>
        <v>15</v>
      </c>
      <c r="H140" t="str">
        <f t="shared" si="9"/>
        <v>G</v>
      </c>
    </row>
    <row r="141" spans="1:8" x14ac:dyDescent="0.25">
      <c r="A141" t="s">
        <v>75</v>
      </c>
      <c r="B141" s="190">
        <v>43995</v>
      </c>
      <c r="C141">
        <v>49</v>
      </c>
      <c r="D141" t="s">
        <v>449</v>
      </c>
      <c r="E141">
        <v>228</v>
      </c>
      <c r="F141" t="str">
        <f t="shared" si="8"/>
        <v>Residential</v>
      </c>
      <c r="G141">
        <f t="shared" si="10"/>
        <v>17</v>
      </c>
      <c r="H141" t="str">
        <f t="shared" si="9"/>
        <v>E</v>
      </c>
    </row>
    <row r="142" spans="1:8" x14ac:dyDescent="0.25">
      <c r="A142" t="s">
        <v>75</v>
      </c>
      <c r="B142" s="190">
        <v>43995</v>
      </c>
      <c r="C142">
        <v>49</v>
      </c>
      <c r="D142" t="s">
        <v>450</v>
      </c>
      <c r="E142">
        <v>1498</v>
      </c>
      <c r="F142" t="str">
        <f t="shared" si="8"/>
        <v>Low Income Residential</v>
      </c>
      <c r="G142">
        <f t="shared" si="10"/>
        <v>17</v>
      </c>
      <c r="H142" t="str">
        <f t="shared" si="9"/>
        <v>E</v>
      </c>
    </row>
    <row r="143" spans="1:8" x14ac:dyDescent="0.25">
      <c r="A143" t="s">
        <v>75</v>
      </c>
      <c r="B143" s="190">
        <v>43995</v>
      </c>
      <c r="C143">
        <v>49</v>
      </c>
      <c r="D143" t="s">
        <v>455</v>
      </c>
      <c r="E143">
        <v>160</v>
      </c>
      <c r="F143" t="str">
        <f t="shared" si="8"/>
        <v>Residential</v>
      </c>
      <c r="G143">
        <f t="shared" si="10"/>
        <v>17</v>
      </c>
      <c r="H143" t="str">
        <f t="shared" si="9"/>
        <v>G</v>
      </c>
    </row>
    <row r="144" spans="1:8" x14ac:dyDescent="0.25">
      <c r="A144" t="s">
        <v>75</v>
      </c>
      <c r="B144" s="190">
        <v>43995</v>
      </c>
      <c r="C144">
        <v>49</v>
      </c>
      <c r="D144" t="s">
        <v>456</v>
      </c>
      <c r="E144">
        <v>680</v>
      </c>
      <c r="F144" t="str">
        <f t="shared" si="8"/>
        <v>Low Income Residential</v>
      </c>
      <c r="G144">
        <f t="shared" ref="G144:G148" si="11">VALUE(TRIM(MID(A144,6,2)))</f>
        <v>17</v>
      </c>
      <c r="H144" t="str">
        <f t="shared" si="9"/>
        <v>G</v>
      </c>
    </row>
    <row r="145" spans="1:8" x14ac:dyDescent="0.25">
      <c r="A145" t="s">
        <v>77</v>
      </c>
      <c r="B145" s="190">
        <v>43995</v>
      </c>
      <c r="C145">
        <v>49</v>
      </c>
      <c r="D145" t="s">
        <v>449</v>
      </c>
      <c r="E145">
        <v>4845</v>
      </c>
      <c r="F145" t="str">
        <f t="shared" si="8"/>
        <v>Residential</v>
      </c>
      <c r="G145">
        <f t="shared" si="11"/>
        <v>19</v>
      </c>
      <c r="H145" t="str">
        <f t="shared" si="9"/>
        <v>E</v>
      </c>
    </row>
    <row r="146" spans="1:8" x14ac:dyDescent="0.25">
      <c r="A146" t="s">
        <v>77</v>
      </c>
      <c r="B146" s="190">
        <v>43995</v>
      </c>
      <c r="C146">
        <v>49</v>
      </c>
      <c r="D146" t="s">
        <v>450</v>
      </c>
      <c r="E146">
        <v>1647</v>
      </c>
      <c r="F146" t="str">
        <f t="shared" si="8"/>
        <v>Low Income Residential</v>
      </c>
      <c r="G146">
        <f t="shared" si="11"/>
        <v>19</v>
      </c>
      <c r="H146" t="str">
        <f t="shared" si="9"/>
        <v>E</v>
      </c>
    </row>
    <row r="147" spans="1:8" x14ac:dyDescent="0.25">
      <c r="A147" t="s">
        <v>77</v>
      </c>
      <c r="B147" s="190">
        <v>43995</v>
      </c>
      <c r="C147">
        <v>49</v>
      </c>
      <c r="D147" t="s">
        <v>451</v>
      </c>
      <c r="E147">
        <v>191</v>
      </c>
      <c r="F147" t="str">
        <f t="shared" si="8"/>
        <v>Small C&amp;I</v>
      </c>
      <c r="G147">
        <f t="shared" si="11"/>
        <v>19</v>
      </c>
      <c r="H147" t="str">
        <f t="shared" si="9"/>
        <v>E</v>
      </c>
    </row>
    <row r="148" spans="1:8" x14ac:dyDescent="0.25">
      <c r="A148" t="s">
        <v>77</v>
      </c>
      <c r="B148" s="190">
        <v>43995</v>
      </c>
      <c r="C148">
        <v>49</v>
      </c>
      <c r="D148" t="s">
        <v>452</v>
      </c>
      <c r="E148">
        <v>34</v>
      </c>
      <c r="F148" t="str">
        <f t="shared" si="8"/>
        <v>Medium C&amp;I</v>
      </c>
      <c r="G148">
        <f t="shared" si="11"/>
        <v>19</v>
      </c>
      <c r="H148" t="str">
        <f t="shared" si="9"/>
        <v>E</v>
      </c>
    </row>
    <row r="149" spans="1:8" x14ac:dyDescent="0.25">
      <c r="A149" t="s">
        <v>77</v>
      </c>
      <c r="B149" s="190">
        <v>43995</v>
      </c>
      <c r="C149">
        <v>49</v>
      </c>
      <c r="D149" t="s">
        <v>455</v>
      </c>
      <c r="E149">
        <v>3028</v>
      </c>
      <c r="F149" t="str">
        <f t="shared" si="8"/>
        <v>Residential</v>
      </c>
      <c r="G149">
        <f t="shared" ref="G149" si="12">VALUE(TRIM(MID(A149,6,2)))</f>
        <v>19</v>
      </c>
      <c r="H149" t="str">
        <f t="shared" si="9"/>
        <v>G</v>
      </c>
    </row>
    <row r="150" spans="1:8" x14ac:dyDescent="0.25">
      <c r="A150" t="s">
        <v>77</v>
      </c>
      <c r="B150" s="190">
        <v>43995</v>
      </c>
      <c r="C150">
        <v>49</v>
      </c>
      <c r="D150" t="s">
        <v>456</v>
      </c>
      <c r="E150">
        <v>638</v>
      </c>
      <c r="F150" t="str">
        <f t="shared" ref="F150:F153" si="13">TRIM(MID(D150,4,50))</f>
        <v>Low Income Residential</v>
      </c>
      <c r="G150">
        <f t="shared" ref="G150:G153" si="14">VALUE(TRIM(MID(A150,6,2)))</f>
        <v>19</v>
      </c>
      <c r="H150" t="str">
        <f t="shared" ref="H150:H153" si="15">LEFT(D150,1)</f>
        <v>G</v>
      </c>
    </row>
    <row r="151" spans="1:8" x14ac:dyDescent="0.25">
      <c r="A151" t="s">
        <v>77</v>
      </c>
      <c r="B151" s="190">
        <v>43995</v>
      </c>
      <c r="C151">
        <v>49</v>
      </c>
      <c r="D151" t="s">
        <v>457</v>
      </c>
      <c r="E151">
        <v>86</v>
      </c>
      <c r="F151" t="str">
        <f t="shared" si="13"/>
        <v>Small C&amp;I</v>
      </c>
      <c r="G151">
        <f t="shared" si="14"/>
        <v>19</v>
      </c>
      <c r="H151" t="str">
        <f t="shared" si="15"/>
        <v>G</v>
      </c>
    </row>
    <row r="152" spans="1:8" x14ac:dyDescent="0.25">
      <c r="A152" t="s">
        <v>77</v>
      </c>
      <c r="B152" s="190">
        <v>43995</v>
      </c>
      <c r="C152">
        <v>49</v>
      </c>
      <c r="D152" t="s">
        <v>458</v>
      </c>
      <c r="E152">
        <v>19</v>
      </c>
      <c r="F152" t="str">
        <f t="shared" si="13"/>
        <v>Medium C&amp;I</v>
      </c>
      <c r="G152">
        <f t="shared" si="14"/>
        <v>19</v>
      </c>
      <c r="H152" t="str">
        <f t="shared" si="15"/>
        <v>G</v>
      </c>
    </row>
    <row r="153" spans="1:8" x14ac:dyDescent="0.25">
      <c r="A153" t="s">
        <v>77</v>
      </c>
      <c r="B153" s="190">
        <v>43995</v>
      </c>
      <c r="C153">
        <v>49</v>
      </c>
      <c r="D153" t="s">
        <v>459</v>
      </c>
      <c r="E153">
        <v>1</v>
      </c>
      <c r="F153" t="str">
        <f t="shared" si="13"/>
        <v>Large C&amp;I</v>
      </c>
      <c r="G153">
        <f t="shared" si="14"/>
        <v>19</v>
      </c>
      <c r="H153" t="str">
        <f t="shared" si="15"/>
        <v>G</v>
      </c>
    </row>
    <row r="154" spans="1:8" x14ac:dyDescent="0.25">
      <c r="A154" t="s">
        <v>466</v>
      </c>
      <c r="B154" s="190">
        <v>43995</v>
      </c>
      <c r="C154">
        <v>49</v>
      </c>
      <c r="D154" t="s">
        <v>449</v>
      </c>
      <c r="E154">
        <v>27637604</v>
      </c>
      <c r="F154" t="str">
        <f t="shared" ref="F154:F164" si="16">TRIM(MID(D154,4,50))</f>
        <v>Residential</v>
      </c>
      <c r="G154">
        <f t="shared" ref="G154:G164" si="17">VALUE(TRIM(MID(A154,6,2)))</f>
        <v>20</v>
      </c>
      <c r="H154" t="str">
        <f t="shared" ref="H154:H164" si="18">LEFT(D154,1)</f>
        <v>E</v>
      </c>
    </row>
    <row r="155" spans="1:8" x14ac:dyDescent="0.25">
      <c r="A155" t="s">
        <v>466</v>
      </c>
      <c r="B155" s="190">
        <v>43995</v>
      </c>
      <c r="C155">
        <v>49</v>
      </c>
      <c r="D155" t="s">
        <v>450</v>
      </c>
      <c r="E155">
        <v>1765444</v>
      </c>
      <c r="F155" t="str">
        <f t="shared" si="16"/>
        <v>Low Income Residential</v>
      </c>
      <c r="G155">
        <f t="shared" si="17"/>
        <v>20</v>
      </c>
      <c r="H155" t="str">
        <f t="shared" si="18"/>
        <v>E</v>
      </c>
    </row>
    <row r="156" spans="1:8" x14ac:dyDescent="0.25">
      <c r="A156" t="s">
        <v>466</v>
      </c>
      <c r="B156" s="190">
        <v>43995</v>
      </c>
      <c r="C156">
        <v>49</v>
      </c>
      <c r="D156" t="s">
        <v>451</v>
      </c>
      <c r="E156">
        <v>5793392</v>
      </c>
      <c r="F156" t="str">
        <f t="shared" si="16"/>
        <v>Small C&amp;I</v>
      </c>
      <c r="G156">
        <f t="shared" si="17"/>
        <v>20</v>
      </c>
      <c r="H156" t="str">
        <f t="shared" si="18"/>
        <v>E</v>
      </c>
    </row>
    <row r="157" spans="1:8" x14ac:dyDescent="0.25">
      <c r="A157" t="s">
        <v>466</v>
      </c>
      <c r="B157" s="190">
        <v>43995</v>
      </c>
      <c r="C157">
        <v>49</v>
      </c>
      <c r="D157" t="s">
        <v>452</v>
      </c>
      <c r="E157">
        <v>10974924</v>
      </c>
      <c r="F157" t="str">
        <f t="shared" si="16"/>
        <v>Medium C&amp;I</v>
      </c>
      <c r="G157">
        <f t="shared" si="17"/>
        <v>20</v>
      </c>
      <c r="H157" t="str">
        <f t="shared" si="18"/>
        <v>E</v>
      </c>
    </row>
    <row r="158" spans="1:8" x14ac:dyDescent="0.25">
      <c r="A158" t="s">
        <v>466</v>
      </c>
      <c r="B158" s="190">
        <v>43995</v>
      </c>
      <c r="C158">
        <v>49</v>
      </c>
      <c r="D158" t="s">
        <v>453</v>
      </c>
      <c r="E158">
        <v>14450056</v>
      </c>
      <c r="F158" t="str">
        <f t="shared" si="16"/>
        <v>Large C&amp;I</v>
      </c>
      <c r="G158">
        <f t="shared" si="17"/>
        <v>20</v>
      </c>
      <c r="H158" t="str">
        <f t="shared" si="18"/>
        <v>E</v>
      </c>
    </row>
    <row r="159" spans="1:8" x14ac:dyDescent="0.25">
      <c r="A159" t="s">
        <v>466</v>
      </c>
      <c r="B159" s="190">
        <v>43995</v>
      </c>
      <c r="C159">
        <v>49</v>
      </c>
      <c r="D159" t="s">
        <v>454</v>
      </c>
      <c r="E159">
        <v>32930</v>
      </c>
      <c r="F159" t="str">
        <f t="shared" si="16"/>
        <v>OTHER</v>
      </c>
      <c r="G159">
        <f t="shared" si="17"/>
        <v>20</v>
      </c>
      <c r="H159" t="str">
        <f t="shared" si="18"/>
        <v>E</v>
      </c>
    </row>
    <row r="160" spans="1:8" x14ac:dyDescent="0.25">
      <c r="A160" t="s">
        <v>466</v>
      </c>
      <c r="B160" s="190">
        <v>43995</v>
      </c>
      <c r="C160">
        <v>49</v>
      </c>
      <c r="D160" t="s">
        <v>455</v>
      </c>
      <c r="E160">
        <v>10582202</v>
      </c>
      <c r="F160" t="str">
        <f t="shared" si="16"/>
        <v>Residential</v>
      </c>
      <c r="G160">
        <f t="shared" si="17"/>
        <v>20</v>
      </c>
      <c r="H160" t="str">
        <f t="shared" si="18"/>
        <v>G</v>
      </c>
    </row>
    <row r="161" spans="1:8" x14ac:dyDescent="0.25">
      <c r="A161" t="s">
        <v>466</v>
      </c>
      <c r="B161" s="190">
        <v>43995</v>
      </c>
      <c r="C161">
        <v>49</v>
      </c>
      <c r="D161" t="s">
        <v>456</v>
      </c>
      <c r="E161">
        <v>526838</v>
      </c>
      <c r="F161" t="str">
        <f t="shared" si="16"/>
        <v>Low Income Residential</v>
      </c>
      <c r="G161">
        <f t="shared" si="17"/>
        <v>20</v>
      </c>
      <c r="H161" t="str">
        <f t="shared" si="18"/>
        <v>G</v>
      </c>
    </row>
    <row r="162" spans="1:8" x14ac:dyDescent="0.25">
      <c r="A162" t="s">
        <v>466</v>
      </c>
      <c r="B162" s="190">
        <v>43995</v>
      </c>
      <c r="C162">
        <v>49</v>
      </c>
      <c r="D162" t="s">
        <v>457</v>
      </c>
      <c r="E162">
        <v>1171533</v>
      </c>
      <c r="F162" t="str">
        <f t="shared" si="16"/>
        <v>Small C&amp;I</v>
      </c>
      <c r="G162">
        <f t="shared" si="17"/>
        <v>20</v>
      </c>
      <c r="H162" t="str">
        <f t="shared" si="18"/>
        <v>G</v>
      </c>
    </row>
    <row r="163" spans="1:8" x14ac:dyDescent="0.25">
      <c r="A163" t="s">
        <v>466</v>
      </c>
      <c r="B163" s="190">
        <v>43995</v>
      </c>
      <c r="C163">
        <v>49</v>
      </c>
      <c r="D163" t="s">
        <v>458</v>
      </c>
      <c r="E163">
        <v>2283450</v>
      </c>
      <c r="F163" t="str">
        <f t="shared" si="16"/>
        <v>Medium C&amp;I</v>
      </c>
      <c r="G163">
        <f t="shared" si="17"/>
        <v>20</v>
      </c>
      <c r="H163" t="str">
        <f t="shared" si="18"/>
        <v>G</v>
      </c>
    </row>
    <row r="164" spans="1:8" x14ac:dyDescent="0.25">
      <c r="A164" t="s">
        <v>466</v>
      </c>
      <c r="B164" s="190">
        <v>43995</v>
      </c>
      <c r="C164">
        <v>49</v>
      </c>
      <c r="D164" t="s">
        <v>459</v>
      </c>
      <c r="E164">
        <v>2838407</v>
      </c>
      <c r="F164" t="str">
        <f t="shared" si="16"/>
        <v>Large C&amp;I</v>
      </c>
      <c r="G164">
        <f t="shared" si="17"/>
        <v>20</v>
      </c>
      <c r="H164" t="str">
        <f t="shared" si="18"/>
        <v>G</v>
      </c>
    </row>
    <row r="165" spans="1:8" x14ac:dyDescent="0.25">
      <c r="A165" t="s">
        <v>466</v>
      </c>
      <c r="B165" s="190">
        <v>43995</v>
      </c>
      <c r="C165">
        <v>49</v>
      </c>
      <c r="D165" t="s">
        <v>460</v>
      </c>
      <c r="E165">
        <v>1864</v>
      </c>
      <c r="F165" t="str">
        <f t="shared" ref="F165" si="19">TRIM(MID(D165,4,50))</f>
        <v>OTHER</v>
      </c>
      <c r="G165">
        <f t="shared" ref="G165" si="20">VALUE(TRIM(MID(A165,6,2)))</f>
        <v>20</v>
      </c>
      <c r="H165" t="str">
        <f t="shared" ref="H165" si="21">LEFT(D165,1)</f>
        <v>G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973B56-30BF-46F7-B54B-548DFB8C7C52}">
  <ds:schemaRefs>
    <ds:schemaRef ds:uri="f0d9c22b-fcf1-4ac5-af28-836ba5e16df8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a2e695b4-9150-42fe-b9c3-37332672e6b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JESS MECO</vt:lpstr>
      <vt:lpstr>JESS NANT</vt:lpstr>
      <vt:lpstr>JESS KedNE</vt:lpstr>
      <vt:lpstr>Glossary</vt:lpstr>
      <vt:lpstr>NECO-ELECTRIC Bennett</vt:lpstr>
      <vt:lpstr>NECO-GAS Bennett</vt:lpstr>
      <vt:lpstr>NECO-ELECTRIC</vt:lpstr>
      <vt:lpstr>NECO-GAS</vt:lpstr>
      <vt:lpstr>CSS WK pvt</vt:lpstr>
      <vt:lpstr>KwH USE pvt</vt:lpstr>
      <vt:lpstr>ESCO pvt</vt:lpstr>
      <vt:lpstr>CSS HIST pivot</vt:lpstr>
      <vt:lpstr>Rates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National Grid</cp:lastModifiedBy>
  <cp:lastPrinted>2020-06-15T19:06:29Z</cp:lastPrinted>
  <dcterms:created xsi:type="dcterms:W3CDTF">2020-04-08T09:56:20Z</dcterms:created>
  <dcterms:modified xsi:type="dcterms:W3CDTF">2020-06-15T19:07:23Z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889346660</vt:i4>
  </property>
  <property fmtid="{D5CDD505-2E9C-101B-9397-08002B2CF9AE}" pid="4" name="_NewReviewCycle">
    <vt:lpwstr/>
  </property>
  <property fmtid="{D5CDD505-2E9C-101B-9397-08002B2CF9AE}" pid="5" name="_EmailSubject">
    <vt:lpwstr>National Grid; Response to Reporting Directive for Weekly Data on Uncollected Customer Accounts/Arrearages              </vt:lpwstr>
  </property>
  <property fmtid="{D5CDD505-2E9C-101B-9397-08002B2CF9AE}" pid="6" name="_AuthorEmail">
    <vt:lpwstr>Meabh.Purcell@nationalgrid.com</vt:lpwstr>
  </property>
  <property fmtid="{D5CDD505-2E9C-101B-9397-08002B2CF9AE}" pid="7" name="_AuthorEmailDisplayName">
    <vt:lpwstr>Purcell, Meabh</vt:lpwstr>
  </property>
  <property fmtid="{D5CDD505-2E9C-101B-9397-08002B2CF9AE}" pid="8" name="_PreviousAdHocReviewCycleID">
    <vt:i4>1685636695</vt:i4>
  </property>
</Properties>
</file>